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1595" windowHeight="6105" tabRatio="885" activeTab="11"/>
  </bookViews>
  <sheets>
    <sheet name="ENE 16" sheetId="76" r:id="rId1"/>
    <sheet name="FEB 16" sheetId="78" r:id="rId2"/>
    <sheet name="MAR 16" sheetId="80" r:id="rId3"/>
    <sheet name="ABR 16" sheetId="82" r:id="rId4"/>
    <sheet name="MAY 16" sheetId="83" r:id="rId5"/>
    <sheet name="JUN 16" sheetId="84" r:id="rId6"/>
    <sheet name="JUL 16" sheetId="85" r:id="rId7"/>
    <sheet name="AGO 16" sheetId="86" r:id="rId8"/>
    <sheet name="SEP 16" sheetId="87" r:id="rId9"/>
    <sheet name="OCT 16" sheetId="88" r:id="rId10"/>
    <sheet name="NOV 16" sheetId="90" r:id="rId11"/>
    <sheet name="DIC 16" sheetId="91" r:id="rId12"/>
    <sheet name="ESTIMADO ANUAL (3)" sheetId="81" r:id="rId13"/>
    <sheet name="ESTIMADO ANUAL (2)" sheetId="67" r:id="rId14"/>
    <sheet name="ESTIMADO ANUAL" sheetId="29" r:id="rId15"/>
  </sheets>
  <externalReferences>
    <externalReference r:id="rId16"/>
  </externalReferences>
  <definedNames>
    <definedName name="_xlnm.Print_Area" localSheetId="3">'ABR 16'!$R$1:$Z$36</definedName>
    <definedName name="_xlnm.Print_Area" localSheetId="7">'AGO 16'!$R$1:$Z$36</definedName>
    <definedName name="_xlnm.Print_Area" localSheetId="11">'DIC 16'!$R$1:$Z$36</definedName>
    <definedName name="_xlnm.Print_Area" localSheetId="0">'ENE 16'!$R$1:$Z$36</definedName>
    <definedName name="_xlnm.Print_Area" localSheetId="1">'FEB 16'!$R$1:$Z$36</definedName>
    <definedName name="_xlnm.Print_Area" localSheetId="6">'JUL 16'!$R$1:$Z$36</definedName>
    <definedName name="_xlnm.Print_Area" localSheetId="5">'JUN 16'!$R$1:$Z$36</definedName>
    <definedName name="_xlnm.Print_Area" localSheetId="2">'MAR 16'!$R$1:$Z$36</definedName>
    <definedName name="_xlnm.Print_Area" localSheetId="4">'MAY 16'!$R$1:$Z$36</definedName>
    <definedName name="_xlnm.Print_Area" localSheetId="10">'NOV 16'!$R$1:$Z$36</definedName>
    <definedName name="_xlnm.Print_Area" localSheetId="9">'OCT 16'!$R$1:$Z$36</definedName>
    <definedName name="_xlnm.Print_Area" localSheetId="8">'SEP 16'!$R$1:$Z$36</definedName>
  </definedNames>
  <calcPr calcId="145621"/>
</workbook>
</file>

<file path=xl/calcChain.xml><?xml version="1.0" encoding="utf-8"?>
<calcChain xmlns="http://schemas.openxmlformats.org/spreadsheetml/2006/main">
  <c r="I38" i="91" l="1"/>
  <c r="L38" i="88" l="1"/>
  <c r="M38" i="88"/>
  <c r="N38" i="88"/>
  <c r="O38" i="88"/>
  <c r="Q35" i="88" l="1"/>
  <c r="Q35" i="91"/>
  <c r="Y36" i="91" l="1"/>
  <c r="Y43" i="91" s="1"/>
  <c r="X36" i="91"/>
  <c r="X43" i="91" s="1"/>
  <c r="W36" i="91"/>
  <c r="W43" i="91" s="1"/>
  <c r="U36" i="91"/>
  <c r="U43" i="91" s="1"/>
  <c r="T36" i="91"/>
  <c r="T43" i="91" s="1"/>
  <c r="S36" i="91"/>
  <c r="S43" i="91" s="1"/>
  <c r="R36" i="91"/>
  <c r="R43" i="91" s="1"/>
  <c r="H36" i="91"/>
  <c r="H43" i="91" s="1"/>
  <c r="G36" i="91"/>
  <c r="G43" i="91" s="1"/>
  <c r="E36" i="91"/>
  <c r="D36" i="91"/>
  <c r="D43" i="91" s="1"/>
  <c r="C36" i="91"/>
  <c r="Z35" i="91"/>
  <c r="N35" i="91"/>
  <c r="M35" i="91"/>
  <c r="L35" i="91"/>
  <c r="O35" i="91" s="1"/>
  <c r="K35" i="91"/>
  <c r="F35" i="91"/>
  <c r="I35" i="91" s="1"/>
  <c r="Z34" i="91"/>
  <c r="Q34" i="91"/>
  <c r="N34" i="91"/>
  <c r="M34" i="91"/>
  <c r="L34" i="91"/>
  <c r="O34" i="91" s="1"/>
  <c r="K34" i="91"/>
  <c r="F34" i="91"/>
  <c r="I34" i="91" s="1"/>
  <c r="Z33" i="91"/>
  <c r="Q33" i="91"/>
  <c r="N33" i="91"/>
  <c r="M33" i="91"/>
  <c r="L33" i="91"/>
  <c r="O33" i="91" s="1"/>
  <c r="K33" i="91"/>
  <c r="F33" i="91"/>
  <c r="I33" i="91" s="1"/>
  <c r="Z32" i="91"/>
  <c r="Q32" i="91"/>
  <c r="N32" i="91"/>
  <c r="M32" i="91"/>
  <c r="O32" i="91" s="1"/>
  <c r="L32" i="91"/>
  <c r="K32" i="91"/>
  <c r="F32" i="91"/>
  <c r="I32" i="91" s="1"/>
  <c r="Z31" i="91"/>
  <c r="Q31" i="91"/>
  <c r="N31" i="91"/>
  <c r="M31" i="91"/>
  <c r="L31" i="91"/>
  <c r="O31" i="91" s="1"/>
  <c r="K31" i="91"/>
  <c r="I31" i="91"/>
  <c r="F31" i="91"/>
  <c r="Z30" i="91"/>
  <c r="Q30" i="91"/>
  <c r="N30" i="91"/>
  <c r="M30" i="91"/>
  <c r="O30" i="91" s="1"/>
  <c r="L30" i="91"/>
  <c r="K30" i="91"/>
  <c r="F30" i="91"/>
  <c r="I30" i="91" s="1"/>
  <c r="Z29" i="91"/>
  <c r="Q29" i="91"/>
  <c r="N29" i="91"/>
  <c r="M29" i="91"/>
  <c r="L29" i="91"/>
  <c r="O29" i="91" s="1"/>
  <c r="K29" i="91"/>
  <c r="I29" i="91"/>
  <c r="F29" i="91"/>
  <c r="Z28" i="91"/>
  <c r="Q28" i="91"/>
  <c r="N28" i="91"/>
  <c r="M28" i="91"/>
  <c r="O28" i="91" s="1"/>
  <c r="L28" i="91"/>
  <c r="K28" i="91"/>
  <c r="F28" i="91"/>
  <c r="I28" i="91" s="1"/>
  <c r="Z27" i="91"/>
  <c r="Q27" i="91"/>
  <c r="N27" i="91"/>
  <c r="M27" i="91"/>
  <c r="L27" i="91"/>
  <c r="O27" i="91" s="1"/>
  <c r="K27" i="91"/>
  <c r="I27" i="91"/>
  <c r="F27" i="91"/>
  <c r="Z26" i="91"/>
  <c r="Q26" i="91"/>
  <c r="N26" i="91"/>
  <c r="M26" i="91"/>
  <c r="O26" i="91" s="1"/>
  <c r="L26" i="91"/>
  <c r="K26" i="91"/>
  <c r="F26" i="91"/>
  <c r="I26" i="91" s="1"/>
  <c r="Z25" i="91"/>
  <c r="Q25" i="91"/>
  <c r="N25" i="91"/>
  <c r="M25" i="91"/>
  <c r="L25" i="91"/>
  <c r="O25" i="91" s="1"/>
  <c r="K25" i="91"/>
  <c r="I25" i="91"/>
  <c r="F25" i="91"/>
  <c r="Z24" i="91"/>
  <c r="Q24" i="91"/>
  <c r="N24" i="91"/>
  <c r="M24" i="91"/>
  <c r="O24" i="91" s="1"/>
  <c r="L24" i="91"/>
  <c r="K24" i="91"/>
  <c r="F24" i="91"/>
  <c r="I24" i="91" s="1"/>
  <c r="Z23" i="91"/>
  <c r="Q23" i="91"/>
  <c r="N23" i="91"/>
  <c r="M23" i="91"/>
  <c r="L23" i="91"/>
  <c r="O23" i="91" s="1"/>
  <c r="K23" i="91"/>
  <c r="I23" i="91"/>
  <c r="F23" i="91"/>
  <c r="Z22" i="91"/>
  <c r="Q22" i="91"/>
  <c r="N22" i="91"/>
  <c r="M22" i="91"/>
  <c r="O22" i="91" s="1"/>
  <c r="L22" i="91"/>
  <c r="K22" i="91"/>
  <c r="F22" i="91"/>
  <c r="I22" i="91" s="1"/>
  <c r="Z21" i="91"/>
  <c r="Q21" i="91"/>
  <c r="N21" i="91"/>
  <c r="M21" i="91"/>
  <c r="L21" i="91"/>
  <c r="O21" i="91" s="1"/>
  <c r="K21" i="91"/>
  <c r="I21" i="91"/>
  <c r="F21" i="91"/>
  <c r="Z20" i="91"/>
  <c r="Q20" i="91"/>
  <c r="N20" i="91"/>
  <c r="M20" i="91"/>
  <c r="O20" i="91" s="1"/>
  <c r="L20" i="91"/>
  <c r="K20" i="91"/>
  <c r="F20" i="91"/>
  <c r="I20" i="91" s="1"/>
  <c r="Z19" i="91"/>
  <c r="Q19" i="91"/>
  <c r="N19" i="91"/>
  <c r="M19" i="91"/>
  <c r="L19" i="91"/>
  <c r="O19" i="91" s="1"/>
  <c r="K19" i="91"/>
  <c r="I19" i="91"/>
  <c r="F19" i="91"/>
  <c r="Z18" i="91"/>
  <c r="Q18" i="91"/>
  <c r="N18" i="91"/>
  <c r="M18" i="91"/>
  <c r="O18" i="91" s="1"/>
  <c r="L18" i="91"/>
  <c r="K18" i="91"/>
  <c r="F18" i="91"/>
  <c r="I18" i="91" s="1"/>
  <c r="Z17" i="91"/>
  <c r="Q17" i="91"/>
  <c r="N17" i="91"/>
  <c r="M17" i="91"/>
  <c r="L17" i="91"/>
  <c r="O17" i="91" s="1"/>
  <c r="K17" i="91"/>
  <c r="I17" i="91"/>
  <c r="F17" i="91"/>
  <c r="Z16" i="91"/>
  <c r="Q16" i="91"/>
  <c r="N16" i="91"/>
  <c r="M16" i="91"/>
  <c r="O16" i="91" s="1"/>
  <c r="L16" i="91"/>
  <c r="K16" i="91"/>
  <c r="F16" i="91"/>
  <c r="I16" i="91" s="1"/>
  <c r="Z15" i="91"/>
  <c r="Q15" i="91"/>
  <c r="N15" i="91"/>
  <c r="M15" i="91"/>
  <c r="L15" i="91"/>
  <c r="O15" i="91" s="1"/>
  <c r="K15" i="91"/>
  <c r="I15" i="91"/>
  <c r="F15" i="91"/>
  <c r="Z14" i="91"/>
  <c r="Q14" i="91"/>
  <c r="N14" i="91"/>
  <c r="M14" i="91"/>
  <c r="O14" i="91" s="1"/>
  <c r="L14" i="91"/>
  <c r="K14" i="91"/>
  <c r="F14" i="91"/>
  <c r="I14" i="91" s="1"/>
  <c r="Z13" i="91"/>
  <c r="Q13" i="91"/>
  <c r="N13" i="91"/>
  <c r="M13" i="91"/>
  <c r="L13" i="91"/>
  <c r="O13" i="91" s="1"/>
  <c r="K13" i="91"/>
  <c r="I13" i="91"/>
  <c r="F13" i="91"/>
  <c r="Z12" i="91"/>
  <c r="Q12" i="91"/>
  <c r="N12" i="91"/>
  <c r="M12" i="91"/>
  <c r="O12" i="91" s="1"/>
  <c r="L12" i="91"/>
  <c r="K12" i="91"/>
  <c r="F12" i="91"/>
  <c r="I12" i="91" s="1"/>
  <c r="Z11" i="91"/>
  <c r="Q11" i="91"/>
  <c r="N11" i="91"/>
  <c r="M11" i="91"/>
  <c r="L11" i="91"/>
  <c r="O11" i="91" s="1"/>
  <c r="K11" i="91"/>
  <c r="I11" i="91"/>
  <c r="F11" i="91"/>
  <c r="Z10" i="91"/>
  <c r="Q10" i="91"/>
  <c r="N10" i="91"/>
  <c r="M10" i="91"/>
  <c r="L10" i="91"/>
  <c r="K10" i="91"/>
  <c r="F10" i="91"/>
  <c r="I10" i="91" s="1"/>
  <c r="Z9" i="91"/>
  <c r="Q9" i="91"/>
  <c r="N9" i="91"/>
  <c r="M9" i="91"/>
  <c r="L9" i="91"/>
  <c r="O9" i="91" s="1"/>
  <c r="K9" i="91"/>
  <c r="F9" i="91"/>
  <c r="I9" i="91" s="1"/>
  <c r="Z8" i="91"/>
  <c r="Q8" i="91"/>
  <c r="N8" i="91"/>
  <c r="M8" i="91"/>
  <c r="L8" i="91"/>
  <c r="K8" i="91"/>
  <c r="F8" i="91"/>
  <c r="I8" i="91" s="1"/>
  <c r="Z7" i="91"/>
  <c r="Q7" i="91"/>
  <c r="N7" i="91"/>
  <c r="M7" i="91"/>
  <c r="L7" i="91"/>
  <c r="K7" i="91"/>
  <c r="F7" i="91"/>
  <c r="I7" i="91" s="1"/>
  <c r="Z6" i="91"/>
  <c r="Q6" i="91"/>
  <c r="N6" i="91"/>
  <c r="M6" i="91"/>
  <c r="O6" i="91" s="1"/>
  <c r="L6" i="91"/>
  <c r="K6" i="91"/>
  <c r="F6" i="91"/>
  <c r="I6" i="91" s="1"/>
  <c r="Z5" i="91"/>
  <c r="Q5" i="91"/>
  <c r="N5" i="91"/>
  <c r="M5" i="91"/>
  <c r="L5" i="91"/>
  <c r="K5" i="91"/>
  <c r="F5" i="91"/>
  <c r="I5" i="91" s="1"/>
  <c r="W2" i="91"/>
  <c r="O2" i="91"/>
  <c r="T1" i="91"/>
  <c r="N36" i="91" l="1"/>
  <c r="O10" i="91"/>
  <c r="Z36" i="91"/>
  <c r="Z43" i="91" s="1"/>
  <c r="O8" i="91"/>
  <c r="M36" i="91"/>
  <c r="M43" i="91" s="1"/>
  <c r="O7" i="91"/>
  <c r="L36" i="91"/>
  <c r="F36" i="91"/>
  <c r="D40" i="91" s="1"/>
  <c r="I36" i="91"/>
  <c r="L43" i="91"/>
  <c r="O5" i="91"/>
  <c r="C43" i="91"/>
  <c r="Y36" i="90"/>
  <c r="Y43" i="90" s="1"/>
  <c r="X36" i="90"/>
  <c r="X43" i="90" s="1"/>
  <c r="W36" i="90"/>
  <c r="W43" i="90" s="1"/>
  <c r="U36" i="90"/>
  <c r="U43" i="90" s="1"/>
  <c r="T36" i="90"/>
  <c r="T43" i="90" s="1"/>
  <c r="S36" i="90"/>
  <c r="S43" i="90" s="1"/>
  <c r="R36" i="90"/>
  <c r="R43" i="90" s="1"/>
  <c r="H36" i="90"/>
  <c r="H43" i="90" s="1"/>
  <c r="G36" i="90"/>
  <c r="G43" i="90" s="1"/>
  <c r="E36" i="90"/>
  <c r="D36" i="90"/>
  <c r="D43" i="90" s="1"/>
  <c r="C36" i="90"/>
  <c r="C43" i="90" s="1"/>
  <c r="Z35" i="90"/>
  <c r="N35" i="90"/>
  <c r="M35" i="90"/>
  <c r="L35" i="90"/>
  <c r="O35" i="90" s="1"/>
  <c r="I35" i="90"/>
  <c r="F35" i="90"/>
  <c r="Z34" i="90"/>
  <c r="Q34" i="90"/>
  <c r="N34" i="90"/>
  <c r="M34" i="90"/>
  <c r="L34" i="90"/>
  <c r="K34" i="90"/>
  <c r="F34" i="90"/>
  <c r="I34" i="90" s="1"/>
  <c r="Z33" i="90"/>
  <c r="Q33" i="90"/>
  <c r="N33" i="90"/>
  <c r="M33" i="90"/>
  <c r="L33" i="90"/>
  <c r="K33" i="90"/>
  <c r="F33" i="90"/>
  <c r="I33" i="90" s="1"/>
  <c r="Z32" i="90"/>
  <c r="Q32" i="90"/>
  <c r="N32" i="90"/>
  <c r="M32" i="90"/>
  <c r="O32" i="90" s="1"/>
  <c r="L32" i="90"/>
  <c r="K32" i="90"/>
  <c r="F32" i="90"/>
  <c r="I32" i="90" s="1"/>
  <c r="Z31" i="90"/>
  <c r="Q31" i="90"/>
  <c r="N31" i="90"/>
  <c r="M31" i="90"/>
  <c r="L31" i="90"/>
  <c r="O31" i="90" s="1"/>
  <c r="K31" i="90"/>
  <c r="F31" i="90"/>
  <c r="I31" i="90" s="1"/>
  <c r="Z30" i="90"/>
  <c r="Q30" i="90"/>
  <c r="N30" i="90"/>
  <c r="M30" i="90"/>
  <c r="L30" i="90"/>
  <c r="K30" i="90"/>
  <c r="F30" i="90"/>
  <c r="I30" i="90" s="1"/>
  <c r="Z29" i="90"/>
  <c r="Q29" i="90"/>
  <c r="N29" i="90"/>
  <c r="M29" i="90"/>
  <c r="L29" i="90"/>
  <c r="K29" i="90"/>
  <c r="F29" i="90"/>
  <c r="I29" i="90" s="1"/>
  <c r="Z28" i="90"/>
  <c r="Q28" i="90"/>
  <c r="N28" i="90"/>
  <c r="M28" i="90"/>
  <c r="O28" i="90" s="1"/>
  <c r="L28" i="90"/>
  <c r="K28" i="90"/>
  <c r="F28" i="90"/>
  <c r="I28" i="90" s="1"/>
  <c r="Z27" i="90"/>
  <c r="Q27" i="90"/>
  <c r="N27" i="90"/>
  <c r="M27" i="90"/>
  <c r="L27" i="90"/>
  <c r="O27" i="90" s="1"/>
  <c r="K27" i="90"/>
  <c r="F27" i="90"/>
  <c r="I27" i="90" s="1"/>
  <c r="Z26" i="90"/>
  <c r="Q26" i="90"/>
  <c r="N26" i="90"/>
  <c r="M26" i="90"/>
  <c r="L26" i="90"/>
  <c r="K26" i="90"/>
  <c r="F26" i="90"/>
  <c r="I26" i="90" s="1"/>
  <c r="Z25" i="90"/>
  <c r="Q25" i="90"/>
  <c r="N25" i="90"/>
  <c r="M25" i="90"/>
  <c r="L25" i="90"/>
  <c r="K25" i="90"/>
  <c r="F25" i="90"/>
  <c r="I25" i="90" s="1"/>
  <c r="Z24" i="90"/>
  <c r="Q24" i="90"/>
  <c r="N24" i="90"/>
  <c r="M24" i="90"/>
  <c r="O24" i="90" s="1"/>
  <c r="L24" i="90"/>
  <c r="K24" i="90"/>
  <c r="F24" i="90"/>
  <c r="I24" i="90" s="1"/>
  <c r="Z23" i="90"/>
  <c r="Q23" i="90"/>
  <c r="N23" i="90"/>
  <c r="M23" i="90"/>
  <c r="L23" i="90"/>
  <c r="O23" i="90" s="1"/>
  <c r="K23" i="90"/>
  <c r="I23" i="90"/>
  <c r="F23" i="90"/>
  <c r="Z22" i="90"/>
  <c r="Q22" i="90"/>
  <c r="N22" i="90"/>
  <c r="M22" i="90"/>
  <c r="L22" i="90"/>
  <c r="K22" i="90"/>
  <c r="F22" i="90"/>
  <c r="I22" i="90" s="1"/>
  <c r="Z21" i="90"/>
  <c r="Q21" i="90"/>
  <c r="N21" i="90"/>
  <c r="M21" i="90"/>
  <c r="L21" i="90"/>
  <c r="K21" i="90"/>
  <c r="F21" i="90"/>
  <c r="I21" i="90" s="1"/>
  <c r="Z20" i="90"/>
  <c r="Q20" i="90"/>
  <c r="N20" i="90"/>
  <c r="M20" i="90"/>
  <c r="L20" i="90"/>
  <c r="K20" i="90"/>
  <c r="F20" i="90"/>
  <c r="I20" i="90" s="1"/>
  <c r="Z19" i="90"/>
  <c r="Q19" i="90"/>
  <c r="N19" i="90"/>
  <c r="M19" i="90"/>
  <c r="L19" i="90"/>
  <c r="K19" i="90"/>
  <c r="F19" i="90"/>
  <c r="I19" i="90" s="1"/>
  <c r="Z18" i="90"/>
  <c r="Q18" i="90"/>
  <c r="N18" i="90"/>
  <c r="M18" i="90"/>
  <c r="L18" i="90"/>
  <c r="K18" i="90"/>
  <c r="F18" i="90"/>
  <c r="I18" i="90" s="1"/>
  <c r="Z17" i="90"/>
  <c r="Q17" i="90"/>
  <c r="N17" i="90"/>
  <c r="M17" i="90"/>
  <c r="L17" i="90"/>
  <c r="K17" i="90"/>
  <c r="F17" i="90"/>
  <c r="I17" i="90" s="1"/>
  <c r="Z16" i="90"/>
  <c r="Q16" i="90"/>
  <c r="N16" i="90"/>
  <c r="M16" i="90"/>
  <c r="O16" i="90" s="1"/>
  <c r="L16" i="90"/>
  <c r="K16" i="90"/>
  <c r="F16" i="90"/>
  <c r="I16" i="90" s="1"/>
  <c r="Z15" i="90"/>
  <c r="Q15" i="90"/>
  <c r="N15" i="90"/>
  <c r="M15" i="90"/>
  <c r="L15" i="90"/>
  <c r="K15" i="90"/>
  <c r="F15" i="90"/>
  <c r="I15" i="90" s="1"/>
  <c r="Z14" i="90"/>
  <c r="Q14" i="90"/>
  <c r="N14" i="90"/>
  <c r="M14" i="90"/>
  <c r="O14" i="90" s="1"/>
  <c r="L14" i="90"/>
  <c r="K14" i="90"/>
  <c r="F14" i="90"/>
  <c r="I14" i="90" s="1"/>
  <c r="Z13" i="90"/>
  <c r="Q13" i="90"/>
  <c r="N13" i="90"/>
  <c r="M13" i="90"/>
  <c r="L13" i="90"/>
  <c r="O13" i="90" s="1"/>
  <c r="K13" i="90"/>
  <c r="I13" i="90"/>
  <c r="F13" i="90"/>
  <c r="Z12" i="90"/>
  <c r="Q12" i="90"/>
  <c r="N12" i="90"/>
  <c r="M12" i="90"/>
  <c r="L12" i="90"/>
  <c r="K12" i="90"/>
  <c r="F12" i="90"/>
  <c r="I12" i="90" s="1"/>
  <c r="Z11" i="90"/>
  <c r="Q11" i="90"/>
  <c r="N11" i="90"/>
  <c r="M11" i="90"/>
  <c r="L11" i="90"/>
  <c r="O11" i="90" s="1"/>
  <c r="K11" i="90"/>
  <c r="F11" i="90"/>
  <c r="I11" i="90" s="1"/>
  <c r="Z10" i="90"/>
  <c r="Q10" i="90"/>
  <c r="N10" i="90"/>
  <c r="M10" i="90"/>
  <c r="O10" i="90" s="1"/>
  <c r="L10" i="90"/>
  <c r="K10" i="90"/>
  <c r="F10" i="90"/>
  <c r="I10" i="90" s="1"/>
  <c r="Z9" i="90"/>
  <c r="Q9" i="90"/>
  <c r="N9" i="90"/>
  <c r="M9" i="90"/>
  <c r="L9" i="90"/>
  <c r="O9" i="90" s="1"/>
  <c r="K9" i="90"/>
  <c r="F9" i="90"/>
  <c r="I9" i="90" s="1"/>
  <c r="Z8" i="90"/>
  <c r="Q8" i="90"/>
  <c r="N8" i="90"/>
  <c r="M8" i="90"/>
  <c r="L8" i="90"/>
  <c r="K8" i="90"/>
  <c r="F8" i="90"/>
  <c r="I8" i="90" s="1"/>
  <c r="Z7" i="90"/>
  <c r="Q7" i="90"/>
  <c r="N7" i="90"/>
  <c r="M7" i="90"/>
  <c r="L7" i="90"/>
  <c r="O7" i="90" s="1"/>
  <c r="K7" i="90"/>
  <c r="I7" i="90"/>
  <c r="F7" i="90"/>
  <c r="Z6" i="90"/>
  <c r="Q6" i="90"/>
  <c r="N6" i="90"/>
  <c r="M6" i="90"/>
  <c r="L6" i="90"/>
  <c r="K6" i="90"/>
  <c r="F6" i="90"/>
  <c r="I6" i="90" s="1"/>
  <c r="Z5" i="90"/>
  <c r="Q5" i="90"/>
  <c r="N5" i="90"/>
  <c r="M5" i="90"/>
  <c r="L5" i="90"/>
  <c r="K5" i="90"/>
  <c r="F5" i="90"/>
  <c r="I5" i="90" s="1"/>
  <c r="W2" i="90"/>
  <c r="O2" i="90"/>
  <c r="T1" i="90"/>
  <c r="O36" i="91" l="1"/>
  <c r="O43" i="91" s="1"/>
  <c r="I37" i="91"/>
  <c r="I43" i="91"/>
  <c r="O34" i="90"/>
  <c r="O33" i="90"/>
  <c r="O30" i="90"/>
  <c r="O29" i="90"/>
  <c r="O26" i="90"/>
  <c r="O25" i="90"/>
  <c r="O22" i="90"/>
  <c r="O21" i="90"/>
  <c r="O20" i="90"/>
  <c r="O19" i="90"/>
  <c r="O18" i="90"/>
  <c r="O17" i="90"/>
  <c r="O15" i="90"/>
  <c r="O12" i="90"/>
  <c r="O8" i="90"/>
  <c r="Z36" i="90"/>
  <c r="Z43" i="90" s="1"/>
  <c r="N36" i="90"/>
  <c r="M36" i="90"/>
  <c r="M43" i="90" s="1"/>
  <c r="I36" i="90"/>
  <c r="I43" i="90" s="1"/>
  <c r="L36" i="90"/>
  <c r="L43" i="90" s="1"/>
  <c r="O6" i="90"/>
  <c r="O5" i="90"/>
  <c r="F36" i="90"/>
  <c r="D40" i="90" s="1"/>
  <c r="O36" i="90" l="1"/>
  <c r="O43" i="90" s="1"/>
  <c r="I37" i="90"/>
  <c r="Y36" i="88" l="1"/>
  <c r="Y43" i="88" s="1"/>
  <c r="X36" i="88"/>
  <c r="X43" i="88" s="1"/>
  <c r="W36" i="88"/>
  <c r="W43" i="88" s="1"/>
  <c r="U36" i="88"/>
  <c r="U43" i="88" s="1"/>
  <c r="T36" i="88"/>
  <c r="T43" i="88" s="1"/>
  <c r="S36" i="88"/>
  <c r="S43" i="88" s="1"/>
  <c r="R36" i="88"/>
  <c r="R43" i="88" s="1"/>
  <c r="H36" i="88"/>
  <c r="H43" i="88" s="1"/>
  <c r="G36" i="88"/>
  <c r="G43" i="88" s="1"/>
  <c r="E36" i="88"/>
  <c r="D36" i="88"/>
  <c r="D43" i="88" s="1"/>
  <c r="C36" i="88"/>
  <c r="C43" i="88" s="1"/>
  <c r="Z35" i="88"/>
  <c r="N35" i="88"/>
  <c r="M35" i="88"/>
  <c r="L35" i="88"/>
  <c r="K35" i="88"/>
  <c r="F35" i="88"/>
  <c r="I35" i="88" s="1"/>
  <c r="Z34" i="88"/>
  <c r="Q34" i="88"/>
  <c r="N34" i="88"/>
  <c r="M34" i="88"/>
  <c r="O34" i="88" s="1"/>
  <c r="L34" i="88"/>
  <c r="K34" i="88"/>
  <c r="F34" i="88"/>
  <c r="I34" i="88" s="1"/>
  <c r="Z33" i="88"/>
  <c r="Q33" i="88"/>
  <c r="N33" i="88"/>
  <c r="M33" i="88"/>
  <c r="L33" i="88"/>
  <c r="O33" i="88" s="1"/>
  <c r="K33" i="88"/>
  <c r="F33" i="88"/>
  <c r="I33" i="88" s="1"/>
  <c r="Z32" i="88"/>
  <c r="Q32" i="88"/>
  <c r="N32" i="88"/>
  <c r="M32" i="88"/>
  <c r="L32" i="88"/>
  <c r="K32" i="88"/>
  <c r="F32" i="88"/>
  <c r="I32" i="88" s="1"/>
  <c r="Z31" i="88"/>
  <c r="Q31" i="88"/>
  <c r="N31" i="88"/>
  <c r="M31" i="88"/>
  <c r="L31" i="88"/>
  <c r="K31" i="88"/>
  <c r="F31" i="88"/>
  <c r="I31" i="88" s="1"/>
  <c r="Z30" i="88"/>
  <c r="Q30" i="88"/>
  <c r="N30" i="88"/>
  <c r="M30" i="88"/>
  <c r="L30" i="88"/>
  <c r="K30" i="88"/>
  <c r="F30" i="88"/>
  <c r="I30" i="88" s="1"/>
  <c r="Z29" i="88"/>
  <c r="Q29" i="88"/>
  <c r="N29" i="88"/>
  <c r="M29" i="88"/>
  <c r="L29" i="88"/>
  <c r="O29" i="88" s="1"/>
  <c r="K29" i="88"/>
  <c r="F29" i="88"/>
  <c r="I29" i="88" s="1"/>
  <c r="Z28" i="88"/>
  <c r="Q28" i="88"/>
  <c r="N28" i="88"/>
  <c r="M28" i="88"/>
  <c r="L28" i="88"/>
  <c r="K28" i="88"/>
  <c r="F28" i="88"/>
  <c r="I28" i="88" s="1"/>
  <c r="Z27" i="88"/>
  <c r="Q27" i="88"/>
  <c r="N27" i="88"/>
  <c r="M27" i="88"/>
  <c r="L27" i="88"/>
  <c r="K27" i="88"/>
  <c r="F27" i="88"/>
  <c r="I27" i="88" s="1"/>
  <c r="Z26" i="88"/>
  <c r="Q26" i="88"/>
  <c r="N26" i="88"/>
  <c r="M26" i="88"/>
  <c r="L26" i="88"/>
  <c r="K26" i="88"/>
  <c r="F26" i="88"/>
  <c r="I26" i="88" s="1"/>
  <c r="Z25" i="88"/>
  <c r="Q25" i="88"/>
  <c r="N25" i="88"/>
  <c r="M25" i="88"/>
  <c r="L25" i="88"/>
  <c r="O25" i="88" s="1"/>
  <c r="K25" i="88"/>
  <c r="F25" i="88"/>
  <c r="I25" i="88" s="1"/>
  <c r="Z24" i="88"/>
  <c r="Q24" i="88"/>
  <c r="N24" i="88"/>
  <c r="M24" i="88"/>
  <c r="L24" i="88"/>
  <c r="K24" i="88"/>
  <c r="F24" i="88"/>
  <c r="I24" i="88" s="1"/>
  <c r="Z23" i="88"/>
  <c r="Q23" i="88"/>
  <c r="N23" i="88"/>
  <c r="M23" i="88"/>
  <c r="L23" i="88"/>
  <c r="K23" i="88"/>
  <c r="F23" i="88"/>
  <c r="I23" i="88" s="1"/>
  <c r="Z22" i="88"/>
  <c r="Q22" i="88"/>
  <c r="N22" i="88"/>
  <c r="M22" i="88"/>
  <c r="L22" i="88"/>
  <c r="K22" i="88"/>
  <c r="F22" i="88"/>
  <c r="I22" i="88" s="1"/>
  <c r="Z21" i="88"/>
  <c r="Q21" i="88"/>
  <c r="N21" i="88"/>
  <c r="M21" i="88"/>
  <c r="L21" i="88"/>
  <c r="O21" i="88" s="1"/>
  <c r="K21" i="88"/>
  <c r="I21" i="88"/>
  <c r="F21" i="88"/>
  <c r="Z20" i="88"/>
  <c r="Q20" i="88"/>
  <c r="N20" i="88"/>
  <c r="M20" i="88"/>
  <c r="O20" i="88" s="1"/>
  <c r="L20" i="88"/>
  <c r="K20" i="88"/>
  <c r="F20" i="88"/>
  <c r="I20" i="88" s="1"/>
  <c r="Z19" i="88"/>
  <c r="Q19" i="88"/>
  <c r="N19" i="88"/>
  <c r="M19" i="88"/>
  <c r="L19" i="88"/>
  <c r="K19" i="88"/>
  <c r="F19" i="88"/>
  <c r="I19" i="88" s="1"/>
  <c r="Z18" i="88"/>
  <c r="Q18" i="88"/>
  <c r="N18" i="88"/>
  <c r="M18" i="88"/>
  <c r="L18" i="88"/>
  <c r="K18" i="88"/>
  <c r="F18" i="88"/>
  <c r="I18" i="88" s="1"/>
  <c r="Z17" i="88"/>
  <c r="Q17" i="88"/>
  <c r="N17" i="88"/>
  <c r="M17" i="88"/>
  <c r="L17" i="88"/>
  <c r="O17" i="88" s="1"/>
  <c r="K17" i="88"/>
  <c r="F17" i="88"/>
  <c r="I17" i="88" s="1"/>
  <c r="Z16" i="88"/>
  <c r="Q16" i="88"/>
  <c r="N16" i="88"/>
  <c r="M16" i="88"/>
  <c r="L16" i="88"/>
  <c r="K16" i="88"/>
  <c r="F16" i="88"/>
  <c r="I16" i="88" s="1"/>
  <c r="Z15" i="88"/>
  <c r="Q15" i="88"/>
  <c r="N15" i="88"/>
  <c r="M15" i="88"/>
  <c r="L15" i="88"/>
  <c r="K15" i="88"/>
  <c r="F15" i="88"/>
  <c r="I15" i="88" s="1"/>
  <c r="Z14" i="88"/>
  <c r="Q14" i="88"/>
  <c r="N14" i="88"/>
  <c r="M14" i="88"/>
  <c r="L14" i="88"/>
  <c r="K14" i="88"/>
  <c r="F14" i="88"/>
  <c r="I14" i="88" s="1"/>
  <c r="Z13" i="88"/>
  <c r="Q13" i="88"/>
  <c r="N13" i="88"/>
  <c r="M13" i="88"/>
  <c r="L13" i="88"/>
  <c r="O13" i="88" s="1"/>
  <c r="K13" i="88"/>
  <c r="F13" i="88"/>
  <c r="I13" i="88" s="1"/>
  <c r="Z12" i="88"/>
  <c r="Q12" i="88"/>
  <c r="N12" i="88"/>
  <c r="M12" i="88"/>
  <c r="L12" i="88"/>
  <c r="K12" i="88"/>
  <c r="F12" i="88"/>
  <c r="I12" i="88" s="1"/>
  <c r="Z11" i="88"/>
  <c r="Q11" i="88"/>
  <c r="N11" i="88"/>
  <c r="M11" i="88"/>
  <c r="L11" i="88"/>
  <c r="K11" i="88"/>
  <c r="F11" i="88"/>
  <c r="I11" i="88" s="1"/>
  <c r="Z10" i="88"/>
  <c r="Q10" i="88"/>
  <c r="N10" i="88"/>
  <c r="M10" i="88"/>
  <c r="O10" i="88" s="1"/>
  <c r="L10" i="88"/>
  <c r="K10" i="88"/>
  <c r="F10" i="88"/>
  <c r="I10" i="88" s="1"/>
  <c r="Z9" i="88"/>
  <c r="Q9" i="88"/>
  <c r="N9" i="88"/>
  <c r="M9" i="88"/>
  <c r="L9" i="88"/>
  <c r="K9" i="88"/>
  <c r="F9" i="88"/>
  <c r="I9" i="88" s="1"/>
  <c r="Z8" i="88"/>
  <c r="Q8" i="88"/>
  <c r="N8" i="88"/>
  <c r="M8" i="88"/>
  <c r="L8" i="88"/>
  <c r="O8" i="88" s="1"/>
  <c r="K8" i="88"/>
  <c r="F8" i="88"/>
  <c r="I8" i="88" s="1"/>
  <c r="Z7" i="88"/>
  <c r="Q7" i="88"/>
  <c r="N7" i="88"/>
  <c r="M7" i="88"/>
  <c r="L7" i="88"/>
  <c r="O7" i="88" s="1"/>
  <c r="K7" i="88"/>
  <c r="F7" i="88"/>
  <c r="I7" i="88" s="1"/>
  <c r="Z6" i="88"/>
  <c r="Q6" i="88"/>
  <c r="N6" i="88"/>
  <c r="M6" i="88"/>
  <c r="L6" i="88"/>
  <c r="K6" i="88"/>
  <c r="F6" i="88"/>
  <c r="I6" i="88" s="1"/>
  <c r="Z5" i="88"/>
  <c r="Q5" i="88"/>
  <c r="N5" i="88"/>
  <c r="M5" i="88"/>
  <c r="L5" i="88"/>
  <c r="K5" i="88"/>
  <c r="F5" i="88"/>
  <c r="I5" i="88" s="1"/>
  <c r="W2" i="88"/>
  <c r="O2" i="88"/>
  <c r="T1" i="88"/>
  <c r="O35" i="88" l="1"/>
  <c r="O32" i="88"/>
  <c r="O31" i="88"/>
  <c r="O30" i="88"/>
  <c r="O28" i="88"/>
  <c r="O27" i="88"/>
  <c r="O26" i="88"/>
  <c r="O24" i="88"/>
  <c r="O23" i="88"/>
  <c r="O22" i="88"/>
  <c r="O19" i="88"/>
  <c r="O18" i="88"/>
  <c r="O16" i="88"/>
  <c r="M36" i="88"/>
  <c r="M43" i="88" s="1"/>
  <c r="O15" i="88"/>
  <c r="O14" i="88"/>
  <c r="O12" i="88"/>
  <c r="O11" i="88"/>
  <c r="O9" i="88"/>
  <c r="N36" i="88"/>
  <c r="Z36" i="88"/>
  <c r="Z43" i="88" s="1"/>
  <c r="L36" i="88"/>
  <c r="L43" i="88" s="1"/>
  <c r="O6" i="88"/>
  <c r="I36" i="88"/>
  <c r="O5" i="88"/>
  <c r="F36" i="88"/>
  <c r="D40" i="88" s="1"/>
  <c r="Q35" i="86"/>
  <c r="O36" i="88" l="1"/>
  <c r="O43" i="88" s="1"/>
  <c r="I37" i="88"/>
  <c r="I43" i="88"/>
  <c r="Y36" i="87"/>
  <c r="Y43" i="87" s="1"/>
  <c r="X36" i="87"/>
  <c r="X43" i="87" s="1"/>
  <c r="W36" i="87"/>
  <c r="W43" i="87" s="1"/>
  <c r="U36" i="87"/>
  <c r="U43" i="87" s="1"/>
  <c r="T36" i="87"/>
  <c r="T43" i="87" s="1"/>
  <c r="S36" i="87"/>
  <c r="S43" i="87" s="1"/>
  <c r="R36" i="87"/>
  <c r="R43" i="87" s="1"/>
  <c r="H36" i="87"/>
  <c r="H43" i="87" s="1"/>
  <c r="G36" i="87"/>
  <c r="G43" i="87" s="1"/>
  <c r="E36" i="87"/>
  <c r="D36" i="87"/>
  <c r="D43" i="87" s="1"/>
  <c r="C36" i="87"/>
  <c r="Z35" i="87"/>
  <c r="N35" i="87"/>
  <c r="M35" i="87"/>
  <c r="L35" i="87"/>
  <c r="O35" i="87" s="1"/>
  <c r="F35" i="87"/>
  <c r="I35" i="87" s="1"/>
  <c r="Z34" i="87"/>
  <c r="Q34" i="87"/>
  <c r="N34" i="87"/>
  <c r="M34" i="87"/>
  <c r="L34" i="87"/>
  <c r="K34" i="87"/>
  <c r="F34" i="87"/>
  <c r="I34" i="87" s="1"/>
  <c r="Z33" i="87"/>
  <c r="Q33" i="87"/>
  <c r="N33" i="87"/>
  <c r="M33" i="87"/>
  <c r="L33" i="87"/>
  <c r="K33" i="87"/>
  <c r="F33" i="87"/>
  <c r="I33" i="87" s="1"/>
  <c r="Z32" i="87"/>
  <c r="Q32" i="87"/>
  <c r="N32" i="87"/>
  <c r="M32" i="87"/>
  <c r="L32" i="87"/>
  <c r="O32" i="87" s="1"/>
  <c r="K32" i="87"/>
  <c r="F32" i="87"/>
  <c r="I32" i="87" s="1"/>
  <c r="Z31" i="87"/>
  <c r="Q31" i="87"/>
  <c r="N31" i="87"/>
  <c r="M31" i="87"/>
  <c r="O31" i="87" s="1"/>
  <c r="L31" i="87"/>
  <c r="K31" i="87"/>
  <c r="F31" i="87"/>
  <c r="I31" i="87" s="1"/>
  <c r="Z30" i="87"/>
  <c r="Q30" i="87"/>
  <c r="N30" i="87"/>
  <c r="M30" i="87"/>
  <c r="L30" i="87"/>
  <c r="K30" i="87"/>
  <c r="F30" i="87"/>
  <c r="I30" i="87" s="1"/>
  <c r="Z29" i="87"/>
  <c r="Q29" i="87"/>
  <c r="N29" i="87"/>
  <c r="M29" i="87"/>
  <c r="L29" i="87"/>
  <c r="K29" i="87"/>
  <c r="F29" i="87"/>
  <c r="I29" i="87" s="1"/>
  <c r="Z28" i="87"/>
  <c r="Q28" i="87"/>
  <c r="N28" i="87"/>
  <c r="M28" i="87"/>
  <c r="L28" i="87"/>
  <c r="O28" i="87" s="1"/>
  <c r="K28" i="87"/>
  <c r="F28" i="87"/>
  <c r="I28" i="87" s="1"/>
  <c r="Z27" i="87"/>
  <c r="Q27" i="87"/>
  <c r="N27" i="87"/>
  <c r="M27" i="87"/>
  <c r="L27" i="87"/>
  <c r="K27" i="87"/>
  <c r="F27" i="87"/>
  <c r="I27" i="87" s="1"/>
  <c r="Z26" i="87"/>
  <c r="Q26" i="87"/>
  <c r="N26" i="87"/>
  <c r="M26" i="87"/>
  <c r="L26" i="87"/>
  <c r="K26" i="87"/>
  <c r="F26" i="87"/>
  <c r="I26" i="87" s="1"/>
  <c r="Z25" i="87"/>
  <c r="Q25" i="87"/>
  <c r="N25" i="87"/>
  <c r="M25" i="87"/>
  <c r="L25" i="87"/>
  <c r="K25" i="87"/>
  <c r="F25" i="87"/>
  <c r="I25" i="87" s="1"/>
  <c r="Z24" i="87"/>
  <c r="Q24" i="87"/>
  <c r="N24" i="87"/>
  <c r="M24" i="87"/>
  <c r="L24" i="87"/>
  <c r="O24" i="87" s="1"/>
  <c r="K24" i="87"/>
  <c r="F24" i="87"/>
  <c r="I24" i="87" s="1"/>
  <c r="Z23" i="87"/>
  <c r="Q23" i="87"/>
  <c r="N23" i="87"/>
  <c r="M23" i="87"/>
  <c r="O23" i="87" s="1"/>
  <c r="L23" i="87"/>
  <c r="K23" i="87"/>
  <c r="F23" i="87"/>
  <c r="I23" i="87" s="1"/>
  <c r="Z22" i="87"/>
  <c r="Q22" i="87"/>
  <c r="N22" i="87"/>
  <c r="M22" i="87"/>
  <c r="L22" i="87"/>
  <c r="O22" i="87" s="1"/>
  <c r="K22" i="87"/>
  <c r="I22" i="87"/>
  <c r="F22" i="87"/>
  <c r="Z21" i="87"/>
  <c r="Q21" i="87"/>
  <c r="N21" i="87"/>
  <c r="M21" i="87"/>
  <c r="L21" i="87"/>
  <c r="K21" i="87"/>
  <c r="F21" i="87"/>
  <c r="I21" i="87" s="1"/>
  <c r="Z20" i="87"/>
  <c r="Q20" i="87"/>
  <c r="N20" i="87"/>
  <c r="M20" i="87"/>
  <c r="L20" i="87"/>
  <c r="K20" i="87"/>
  <c r="F20" i="87"/>
  <c r="I20" i="87" s="1"/>
  <c r="Z19" i="87"/>
  <c r="Q19" i="87"/>
  <c r="N19" i="87"/>
  <c r="M19" i="87"/>
  <c r="O19" i="87" s="1"/>
  <c r="L19" i="87"/>
  <c r="K19" i="87"/>
  <c r="F19" i="87"/>
  <c r="I19" i="87" s="1"/>
  <c r="Z18" i="87"/>
  <c r="Q18" i="87"/>
  <c r="N18" i="87"/>
  <c r="M18" i="87"/>
  <c r="L18" i="87"/>
  <c r="O18" i="87" s="1"/>
  <c r="K18" i="87"/>
  <c r="I18" i="87"/>
  <c r="F18" i="87"/>
  <c r="Z17" i="87"/>
  <c r="Q17" i="87"/>
  <c r="N17" i="87"/>
  <c r="M17" i="87"/>
  <c r="L17" i="87"/>
  <c r="K17" i="87"/>
  <c r="F17" i="87"/>
  <c r="I17" i="87" s="1"/>
  <c r="Z16" i="87"/>
  <c r="Q16" i="87"/>
  <c r="N16" i="87"/>
  <c r="M16" i="87"/>
  <c r="L16" i="87"/>
  <c r="K16" i="87"/>
  <c r="F16" i="87"/>
  <c r="I16" i="87" s="1"/>
  <c r="Z15" i="87"/>
  <c r="Q15" i="87"/>
  <c r="N15" i="87"/>
  <c r="M15" i="87"/>
  <c r="O15" i="87" s="1"/>
  <c r="L15" i="87"/>
  <c r="K15" i="87"/>
  <c r="F15" i="87"/>
  <c r="I15" i="87" s="1"/>
  <c r="Z14" i="87"/>
  <c r="Q14" i="87"/>
  <c r="N14" i="87"/>
  <c r="M14" i="87"/>
  <c r="L14" i="87"/>
  <c r="O14" i="87" s="1"/>
  <c r="K14" i="87"/>
  <c r="I14" i="87"/>
  <c r="F14" i="87"/>
  <c r="Z13" i="87"/>
  <c r="Q13" i="87"/>
  <c r="N13" i="87"/>
  <c r="M13" i="87"/>
  <c r="L13" i="87"/>
  <c r="K13" i="87"/>
  <c r="F13" i="87"/>
  <c r="I13" i="87" s="1"/>
  <c r="Z12" i="87"/>
  <c r="Q12" i="87"/>
  <c r="N12" i="87"/>
  <c r="M12" i="87"/>
  <c r="L12" i="87"/>
  <c r="O12" i="87" s="1"/>
  <c r="K12" i="87"/>
  <c r="F12" i="87"/>
  <c r="I12" i="87" s="1"/>
  <c r="Z11" i="87"/>
  <c r="Q11" i="87"/>
  <c r="N11" i="87"/>
  <c r="M11" i="87"/>
  <c r="O11" i="87" s="1"/>
  <c r="L11" i="87"/>
  <c r="K11" i="87"/>
  <c r="F11" i="87"/>
  <c r="I11" i="87" s="1"/>
  <c r="Z10" i="87"/>
  <c r="Q10" i="87"/>
  <c r="N10" i="87"/>
  <c r="M10" i="87"/>
  <c r="L10" i="87"/>
  <c r="O10" i="87" s="1"/>
  <c r="K10" i="87"/>
  <c r="I10" i="87"/>
  <c r="F10" i="87"/>
  <c r="Z9" i="87"/>
  <c r="Q9" i="87"/>
  <c r="N9" i="87"/>
  <c r="M9" i="87"/>
  <c r="L9" i="87"/>
  <c r="K9" i="87"/>
  <c r="F9" i="87"/>
  <c r="I9" i="87" s="1"/>
  <c r="Z8" i="87"/>
  <c r="Q8" i="87"/>
  <c r="N8" i="87"/>
  <c r="M8" i="87"/>
  <c r="L8" i="87"/>
  <c r="O8" i="87" s="1"/>
  <c r="K8" i="87"/>
  <c r="F8" i="87"/>
  <c r="I8" i="87" s="1"/>
  <c r="Z7" i="87"/>
  <c r="Q7" i="87"/>
  <c r="N7" i="87"/>
  <c r="M7" i="87"/>
  <c r="O7" i="87" s="1"/>
  <c r="L7" i="87"/>
  <c r="K7" i="87"/>
  <c r="F7" i="87"/>
  <c r="I7" i="87" s="1"/>
  <c r="Z6" i="87"/>
  <c r="Q6" i="87"/>
  <c r="N6" i="87"/>
  <c r="M6" i="87"/>
  <c r="L6" i="87"/>
  <c r="K6" i="87"/>
  <c r="F6" i="87"/>
  <c r="I6" i="87" s="1"/>
  <c r="Z5" i="87"/>
  <c r="Q5" i="87"/>
  <c r="N5" i="87"/>
  <c r="M5" i="87"/>
  <c r="L5" i="87"/>
  <c r="K5" i="87"/>
  <c r="F5" i="87"/>
  <c r="I5" i="87" s="1"/>
  <c r="W2" i="87"/>
  <c r="O2" i="87"/>
  <c r="T1" i="87"/>
  <c r="O34" i="87" l="1"/>
  <c r="O33" i="87"/>
  <c r="O30" i="87"/>
  <c r="O29" i="87"/>
  <c r="O27" i="87"/>
  <c r="O26" i="87"/>
  <c r="O25" i="87"/>
  <c r="O21" i="87"/>
  <c r="O20" i="87"/>
  <c r="O17" i="87"/>
  <c r="O16" i="87"/>
  <c r="O13" i="87"/>
  <c r="O9" i="87"/>
  <c r="L36" i="87"/>
  <c r="L43" i="87" s="1"/>
  <c r="Z36" i="87"/>
  <c r="Z43" i="87" s="1"/>
  <c r="N36" i="87"/>
  <c r="O6" i="87"/>
  <c r="F36" i="87"/>
  <c r="D40" i="87" s="1"/>
  <c r="O5" i="87"/>
  <c r="I36" i="87"/>
  <c r="M36" i="87"/>
  <c r="M43" i="87" s="1"/>
  <c r="C43" i="87"/>
  <c r="Q35" i="85"/>
  <c r="O36" i="87" l="1"/>
  <c r="O43" i="87" s="1"/>
  <c r="I37" i="87"/>
  <c r="I43" i="87"/>
  <c r="I27" i="84"/>
  <c r="F28" i="84"/>
  <c r="I28" i="84"/>
  <c r="F29" i="84"/>
  <c r="I29" i="84"/>
  <c r="F30" i="84"/>
  <c r="I30" i="84"/>
  <c r="F31" i="84"/>
  <c r="I31" i="84"/>
  <c r="F32" i="84"/>
  <c r="I32" i="84"/>
  <c r="F33" i="84"/>
  <c r="I33" i="84"/>
  <c r="F34" i="84"/>
  <c r="I34" i="84"/>
  <c r="I36" i="84"/>
  <c r="Z5" i="86"/>
  <c r="Z6" i="86"/>
  <c r="Z7" i="86"/>
  <c r="Z8" i="86"/>
  <c r="Z9" i="86"/>
  <c r="Z10" i="86"/>
  <c r="Z11" i="86"/>
  <c r="Z12" i="86"/>
  <c r="Z13" i="86"/>
  <c r="Z14" i="86"/>
  <c r="Z15" i="86"/>
  <c r="Z16" i="86"/>
  <c r="Z17" i="86"/>
  <c r="Z18" i="86"/>
  <c r="Z19" i="86"/>
  <c r="Z20" i="86"/>
  <c r="Z21" i="86"/>
  <c r="Z22" i="86"/>
  <c r="Z23" i="86"/>
  <c r="Z24" i="86"/>
  <c r="Z25" i="86"/>
  <c r="Z26" i="86"/>
  <c r="Z27" i="86"/>
  <c r="Z28" i="86"/>
  <c r="Z29" i="86"/>
  <c r="Z30" i="86"/>
  <c r="Z31" i="86"/>
  <c r="Z32" i="86"/>
  <c r="Z33" i="86"/>
  <c r="Z34" i="86"/>
  <c r="Y36" i="86"/>
  <c r="Y43" i="86"/>
  <c r="X36" i="86"/>
  <c r="X43" i="86"/>
  <c r="W36" i="86"/>
  <c r="W43" i="86" s="1"/>
  <c r="U36" i="86"/>
  <c r="U43" i="86"/>
  <c r="T36" i="86"/>
  <c r="T43" i="86"/>
  <c r="S36" i="86"/>
  <c r="S43" i="86"/>
  <c r="R36" i="86"/>
  <c r="R43" i="86" s="1"/>
  <c r="L5" i="86"/>
  <c r="L6" i="86"/>
  <c r="L7" i="86"/>
  <c r="L8" i="86"/>
  <c r="L9" i="86"/>
  <c r="L10" i="86"/>
  <c r="L11" i="86"/>
  <c r="L12" i="86"/>
  <c r="L13" i="86"/>
  <c r="L14" i="86"/>
  <c r="L15" i="86"/>
  <c r="L16" i="86"/>
  <c r="L17" i="86"/>
  <c r="L18" i="86"/>
  <c r="L19" i="86"/>
  <c r="L20" i="86"/>
  <c r="L21" i="86"/>
  <c r="L22" i="86"/>
  <c r="L23" i="86"/>
  <c r="L24" i="86"/>
  <c r="L25" i="86"/>
  <c r="L26" i="86"/>
  <c r="L27" i="86"/>
  <c r="L28" i="86"/>
  <c r="L29" i="86"/>
  <c r="L30" i="86"/>
  <c r="L31" i="86"/>
  <c r="L32" i="86"/>
  <c r="L33" i="86"/>
  <c r="L34" i="86"/>
  <c r="L35" i="86"/>
  <c r="M5" i="86"/>
  <c r="M6" i="86"/>
  <c r="M7" i="86"/>
  <c r="M8" i="86"/>
  <c r="M9" i="86"/>
  <c r="M10" i="86"/>
  <c r="M11" i="86"/>
  <c r="M12" i="86"/>
  <c r="M13" i="86"/>
  <c r="M14" i="86"/>
  <c r="M15" i="86"/>
  <c r="M16" i="86"/>
  <c r="M17" i="86"/>
  <c r="M18" i="86"/>
  <c r="M19" i="86"/>
  <c r="M20" i="86"/>
  <c r="M21" i="86"/>
  <c r="M22" i="86"/>
  <c r="M23" i="86"/>
  <c r="M24" i="86"/>
  <c r="M25" i="86"/>
  <c r="M26" i="86"/>
  <c r="M27" i="86"/>
  <c r="M28" i="86"/>
  <c r="M29" i="86"/>
  <c r="M30" i="86"/>
  <c r="M31" i="86"/>
  <c r="M32" i="86"/>
  <c r="M33" i="86"/>
  <c r="M34" i="86"/>
  <c r="M35" i="86"/>
  <c r="N5" i="86"/>
  <c r="N6" i="86"/>
  <c r="O6" i="86" s="1"/>
  <c r="N7" i="86"/>
  <c r="N8" i="86"/>
  <c r="N9" i="86"/>
  <c r="N10" i="86"/>
  <c r="N11" i="86"/>
  <c r="N12" i="86"/>
  <c r="N13" i="86"/>
  <c r="N14" i="86"/>
  <c r="N15" i="86"/>
  <c r="N16" i="86"/>
  <c r="N17" i="86"/>
  <c r="N18" i="86"/>
  <c r="N19" i="86"/>
  <c r="N20" i="86"/>
  <c r="O20" i="86" s="1"/>
  <c r="N21" i="86"/>
  <c r="N22" i="86"/>
  <c r="O22" i="86" s="1"/>
  <c r="N23" i="86"/>
  <c r="N24" i="86"/>
  <c r="N25" i="86"/>
  <c r="N26" i="86"/>
  <c r="N27" i="86"/>
  <c r="N28" i="86"/>
  <c r="O28" i="86" s="1"/>
  <c r="N29" i="86"/>
  <c r="N30" i="86"/>
  <c r="N31" i="86"/>
  <c r="N32" i="86"/>
  <c r="O32" i="86" s="1"/>
  <c r="N33" i="86"/>
  <c r="N34" i="86"/>
  <c r="N35" i="86"/>
  <c r="F5" i="86"/>
  <c r="I5" i="86" s="1"/>
  <c r="F6" i="86"/>
  <c r="I6" i="86" s="1"/>
  <c r="F7" i="86"/>
  <c r="I7" i="86" s="1"/>
  <c r="F8" i="86"/>
  <c r="I8" i="86" s="1"/>
  <c r="F9" i="86"/>
  <c r="I9" i="86" s="1"/>
  <c r="F10" i="86"/>
  <c r="I10" i="86" s="1"/>
  <c r="F11" i="86"/>
  <c r="I11" i="86" s="1"/>
  <c r="F12" i="86"/>
  <c r="I12" i="86" s="1"/>
  <c r="F13" i="86"/>
  <c r="I13" i="86" s="1"/>
  <c r="F14" i="86"/>
  <c r="I14" i="86" s="1"/>
  <c r="F15" i="86"/>
  <c r="I15" i="86" s="1"/>
  <c r="F16" i="86"/>
  <c r="I16" i="86"/>
  <c r="F17" i="86"/>
  <c r="I17" i="86" s="1"/>
  <c r="F18" i="86"/>
  <c r="I18" i="86" s="1"/>
  <c r="F19" i="86"/>
  <c r="I19" i="86" s="1"/>
  <c r="F20" i="86"/>
  <c r="I20" i="86" s="1"/>
  <c r="F21" i="86"/>
  <c r="I21" i="86" s="1"/>
  <c r="F22" i="86"/>
  <c r="I22" i="86" s="1"/>
  <c r="F23" i="86"/>
  <c r="I23" i="86"/>
  <c r="F24" i="86"/>
  <c r="I24" i="86" s="1"/>
  <c r="F25" i="86"/>
  <c r="I25" i="86" s="1"/>
  <c r="F26" i="86"/>
  <c r="I26" i="86" s="1"/>
  <c r="F27" i="86"/>
  <c r="I27" i="86"/>
  <c r="F28" i="86"/>
  <c r="I28" i="86" s="1"/>
  <c r="F29" i="86"/>
  <c r="I29" i="86" s="1"/>
  <c r="F30" i="86"/>
  <c r="I30" i="86" s="1"/>
  <c r="F31" i="86"/>
  <c r="I31" i="86" s="1"/>
  <c r="F32" i="86"/>
  <c r="I32" i="86" s="1"/>
  <c r="F33" i="86"/>
  <c r="I33" i="86" s="1"/>
  <c r="F34" i="86"/>
  <c r="I34" i="86" s="1"/>
  <c r="F35" i="86"/>
  <c r="I35" i="86" s="1"/>
  <c r="H36" i="86"/>
  <c r="H43" i="86"/>
  <c r="G36" i="86"/>
  <c r="G43" i="86" s="1"/>
  <c r="D36" i="86"/>
  <c r="D43" i="86" s="1"/>
  <c r="C36" i="86"/>
  <c r="C43" i="86" s="1"/>
  <c r="E36" i="86"/>
  <c r="Z35" i="86"/>
  <c r="O35" i="86"/>
  <c r="K35" i="86"/>
  <c r="Q34" i="86"/>
  <c r="O34" i="86"/>
  <c r="K34" i="86"/>
  <c r="Q33" i="86"/>
  <c r="O33" i="86"/>
  <c r="K33" i="86"/>
  <c r="Q32" i="86"/>
  <c r="K32" i="86"/>
  <c r="Q31" i="86"/>
  <c r="O31" i="86"/>
  <c r="K31" i="86"/>
  <c r="Q30" i="86"/>
  <c r="O30" i="86"/>
  <c r="K30" i="86"/>
  <c r="Q29" i="86"/>
  <c r="O29" i="86"/>
  <c r="K29" i="86"/>
  <c r="Q28" i="86"/>
  <c r="K28" i="86"/>
  <c r="Q27" i="86"/>
  <c r="O27" i="86"/>
  <c r="K27" i="86"/>
  <c r="Q26" i="86"/>
  <c r="O26" i="86"/>
  <c r="K26" i="86"/>
  <c r="Q25" i="86"/>
  <c r="O25" i="86"/>
  <c r="K25" i="86"/>
  <c r="Q24" i="86"/>
  <c r="K24" i="86"/>
  <c r="Q23" i="86"/>
  <c r="O23" i="86"/>
  <c r="K23" i="86"/>
  <c r="Q22" i="86"/>
  <c r="K22" i="86"/>
  <c r="Q21" i="86"/>
  <c r="O21" i="86"/>
  <c r="K21" i="86"/>
  <c r="Q20" i="86"/>
  <c r="K20" i="86"/>
  <c r="Q19" i="86"/>
  <c r="O19" i="86"/>
  <c r="K19" i="86"/>
  <c r="Q18" i="86"/>
  <c r="O18" i="86"/>
  <c r="K18" i="86"/>
  <c r="Q17" i="86"/>
  <c r="O17" i="86"/>
  <c r="K17" i="86"/>
  <c r="Q16" i="86"/>
  <c r="K16" i="86"/>
  <c r="Q15" i="86"/>
  <c r="O15" i="86"/>
  <c r="K15" i="86"/>
  <c r="Q14" i="86"/>
  <c r="O14" i="86"/>
  <c r="K14" i="86"/>
  <c r="Q13" i="86"/>
  <c r="K13" i="86"/>
  <c r="Q12" i="86"/>
  <c r="O12" i="86"/>
  <c r="K12" i="86"/>
  <c r="Q11" i="86"/>
  <c r="O11" i="86"/>
  <c r="K11" i="86"/>
  <c r="Q10" i="86"/>
  <c r="O10" i="86"/>
  <c r="K10" i="86"/>
  <c r="Q9" i="86"/>
  <c r="O9" i="86"/>
  <c r="K9" i="86"/>
  <c r="Q8" i="86"/>
  <c r="O8" i="86"/>
  <c r="K8" i="86"/>
  <c r="Q7" i="86"/>
  <c r="K7" i="86"/>
  <c r="Q6" i="86"/>
  <c r="K6" i="86"/>
  <c r="Q5" i="86"/>
  <c r="K5" i="86"/>
  <c r="W2" i="86"/>
  <c r="O2" i="86"/>
  <c r="T1" i="86"/>
  <c r="F5" i="85"/>
  <c r="I5" i="85"/>
  <c r="F6" i="85"/>
  <c r="I6" i="85"/>
  <c r="F7" i="85"/>
  <c r="I7" i="85"/>
  <c r="K35" i="85"/>
  <c r="Z5" i="85"/>
  <c r="Z6" i="85"/>
  <c r="Z7" i="85"/>
  <c r="Z8" i="85"/>
  <c r="Z9" i="85"/>
  <c r="Z10" i="85"/>
  <c r="Z11" i="85"/>
  <c r="Z12" i="85"/>
  <c r="Z13" i="85"/>
  <c r="Z14" i="85"/>
  <c r="Z15" i="85"/>
  <c r="Z16" i="85"/>
  <c r="Z17" i="85"/>
  <c r="Z18" i="85"/>
  <c r="Z19" i="85"/>
  <c r="Z20" i="85"/>
  <c r="Z21" i="85"/>
  <c r="Z22" i="85"/>
  <c r="Z23" i="85"/>
  <c r="Z24" i="85"/>
  <c r="Z25" i="85"/>
  <c r="Z26" i="85"/>
  <c r="Z27" i="85"/>
  <c r="Z28" i="85"/>
  <c r="Z29" i="85"/>
  <c r="Z30" i="85"/>
  <c r="Z31" i="85"/>
  <c r="Z32" i="85"/>
  <c r="Z33" i="85"/>
  <c r="Z34" i="85"/>
  <c r="Y36" i="85"/>
  <c r="Y43" i="85"/>
  <c r="X36" i="85"/>
  <c r="X43" i="85"/>
  <c r="W36" i="85"/>
  <c r="W43" i="85" s="1"/>
  <c r="U36" i="85"/>
  <c r="U43" i="85"/>
  <c r="T36" i="85"/>
  <c r="T43" i="85"/>
  <c r="S36" i="85"/>
  <c r="S43" i="85"/>
  <c r="R36" i="85"/>
  <c r="R43" i="85" s="1"/>
  <c r="L5" i="85"/>
  <c r="L6" i="85"/>
  <c r="L7" i="85"/>
  <c r="L8" i="85"/>
  <c r="L9" i="85"/>
  <c r="L10" i="85"/>
  <c r="L11" i="85"/>
  <c r="L12" i="85"/>
  <c r="L13" i="85"/>
  <c r="L14" i="85"/>
  <c r="L15" i="85"/>
  <c r="L16" i="85"/>
  <c r="L17" i="85"/>
  <c r="L18" i="85"/>
  <c r="L19" i="85"/>
  <c r="L20" i="85"/>
  <c r="L21" i="85"/>
  <c r="L22" i="85"/>
  <c r="L23" i="85"/>
  <c r="L24" i="85"/>
  <c r="L25" i="85"/>
  <c r="L26" i="85"/>
  <c r="L27" i="85"/>
  <c r="L28" i="85"/>
  <c r="L29" i="85"/>
  <c r="L30" i="85"/>
  <c r="L31" i="85"/>
  <c r="L32" i="85"/>
  <c r="L33" i="85"/>
  <c r="L34" i="85"/>
  <c r="L35" i="85"/>
  <c r="M5" i="85"/>
  <c r="M6" i="85"/>
  <c r="M7" i="85"/>
  <c r="M8" i="85"/>
  <c r="M9" i="85"/>
  <c r="M10" i="85"/>
  <c r="M11" i="85"/>
  <c r="M12" i="85"/>
  <c r="M13" i="85"/>
  <c r="M14" i="85"/>
  <c r="M15" i="85"/>
  <c r="M16" i="85"/>
  <c r="M17" i="85"/>
  <c r="M18" i="85"/>
  <c r="M19" i="85"/>
  <c r="M20" i="85"/>
  <c r="M21" i="85"/>
  <c r="M22" i="85"/>
  <c r="M23" i="85"/>
  <c r="M24" i="85"/>
  <c r="M25" i="85"/>
  <c r="M26" i="85"/>
  <c r="M27" i="85"/>
  <c r="M28" i="85"/>
  <c r="M29" i="85"/>
  <c r="M30" i="85"/>
  <c r="M31" i="85"/>
  <c r="M32" i="85"/>
  <c r="M33" i="85"/>
  <c r="M34" i="85"/>
  <c r="M35" i="85"/>
  <c r="N5" i="85"/>
  <c r="N6" i="85"/>
  <c r="N7" i="85"/>
  <c r="N8" i="85"/>
  <c r="O8" i="85" s="1"/>
  <c r="N9" i="85"/>
  <c r="N10" i="85"/>
  <c r="O10" i="85" s="1"/>
  <c r="N11" i="85"/>
  <c r="N12" i="85"/>
  <c r="O12" i="85" s="1"/>
  <c r="N13" i="85"/>
  <c r="N14" i="85"/>
  <c r="N15" i="85"/>
  <c r="N16" i="85"/>
  <c r="N17" i="85"/>
  <c r="N18" i="85"/>
  <c r="N19" i="85"/>
  <c r="N20" i="85"/>
  <c r="N21" i="85"/>
  <c r="N22" i="85"/>
  <c r="N23" i="85"/>
  <c r="O23" i="85" s="1"/>
  <c r="N24" i="85"/>
  <c r="N25" i="85"/>
  <c r="O25" i="85" s="1"/>
  <c r="N26" i="85"/>
  <c r="N27" i="85"/>
  <c r="O27" i="85" s="1"/>
  <c r="N28" i="85"/>
  <c r="N29" i="85"/>
  <c r="N30" i="85"/>
  <c r="N31" i="85"/>
  <c r="N32" i="85"/>
  <c r="N33" i="85"/>
  <c r="N34" i="85"/>
  <c r="N35" i="85"/>
  <c r="F8" i="85"/>
  <c r="I8" i="85" s="1"/>
  <c r="F9" i="85"/>
  <c r="I9" i="85" s="1"/>
  <c r="F10" i="85"/>
  <c r="I10" i="85" s="1"/>
  <c r="F11" i="85"/>
  <c r="I11" i="85" s="1"/>
  <c r="F12" i="85"/>
  <c r="I12" i="85" s="1"/>
  <c r="F13" i="85"/>
  <c r="I13" i="85" s="1"/>
  <c r="F14" i="85"/>
  <c r="I14" i="85" s="1"/>
  <c r="F15" i="85"/>
  <c r="I15" i="85"/>
  <c r="F16" i="85"/>
  <c r="I16" i="85" s="1"/>
  <c r="F17" i="85"/>
  <c r="I17" i="85" s="1"/>
  <c r="F18" i="85"/>
  <c r="I18" i="85" s="1"/>
  <c r="F19" i="85"/>
  <c r="I19" i="85" s="1"/>
  <c r="F20" i="85"/>
  <c r="I20" i="85" s="1"/>
  <c r="F21" i="85"/>
  <c r="I21" i="85"/>
  <c r="F22" i="85"/>
  <c r="I22" i="85" s="1"/>
  <c r="F23" i="85"/>
  <c r="I23" i="85" s="1"/>
  <c r="F24" i="85"/>
  <c r="I24" i="85" s="1"/>
  <c r="F25" i="85"/>
  <c r="I25" i="85" s="1"/>
  <c r="F26" i="85"/>
  <c r="I26" i="85" s="1"/>
  <c r="F27" i="85"/>
  <c r="I27" i="85" s="1"/>
  <c r="F28" i="85"/>
  <c r="I28" i="85" s="1"/>
  <c r="F29" i="85"/>
  <c r="I29" i="85" s="1"/>
  <c r="F30" i="85"/>
  <c r="I30" i="85" s="1"/>
  <c r="F31" i="85"/>
  <c r="I31" i="85" s="1"/>
  <c r="F32" i="85"/>
  <c r="I32" i="85" s="1"/>
  <c r="F33" i="85"/>
  <c r="I33" i="85" s="1"/>
  <c r="F34" i="85"/>
  <c r="I34" i="85" s="1"/>
  <c r="F35" i="85"/>
  <c r="I35" i="85" s="1"/>
  <c r="H36" i="85"/>
  <c r="H43" i="85"/>
  <c r="G36" i="85"/>
  <c r="G43" i="85" s="1"/>
  <c r="D36" i="85"/>
  <c r="D43" i="85" s="1"/>
  <c r="C36" i="85"/>
  <c r="C43" i="85" s="1"/>
  <c r="E36" i="85"/>
  <c r="Z35" i="85"/>
  <c r="O35" i="85"/>
  <c r="Q34" i="85"/>
  <c r="O34" i="85"/>
  <c r="K34" i="85"/>
  <c r="Q33" i="85"/>
  <c r="O33" i="85"/>
  <c r="K33" i="85"/>
  <c r="Q32" i="85"/>
  <c r="O32" i="85"/>
  <c r="K32" i="85"/>
  <c r="Q31" i="85"/>
  <c r="O31" i="85"/>
  <c r="K31" i="85"/>
  <c r="Q30" i="85"/>
  <c r="O30" i="85"/>
  <c r="K30" i="85"/>
  <c r="Q29" i="85"/>
  <c r="O29" i="85"/>
  <c r="K29" i="85"/>
  <c r="Q28" i="85"/>
  <c r="O28" i="85"/>
  <c r="K28" i="85"/>
  <c r="Q27" i="85"/>
  <c r="K27" i="85"/>
  <c r="Q26" i="85"/>
  <c r="O26" i="85"/>
  <c r="K26" i="85"/>
  <c r="Q25" i="85"/>
  <c r="K25" i="85"/>
  <c r="Q24" i="85"/>
  <c r="O24" i="85"/>
  <c r="K24" i="85"/>
  <c r="Q23" i="85"/>
  <c r="K23" i="85"/>
  <c r="Q22" i="85"/>
  <c r="K22" i="85"/>
  <c r="Q21" i="85"/>
  <c r="K21" i="85"/>
  <c r="Q20" i="85"/>
  <c r="K20" i="85"/>
  <c r="Q19" i="85"/>
  <c r="K19" i="85"/>
  <c r="Q18" i="85"/>
  <c r="O18" i="85"/>
  <c r="K18" i="85"/>
  <c r="Q17" i="85"/>
  <c r="K17" i="85"/>
  <c r="Q16" i="85"/>
  <c r="O16" i="85"/>
  <c r="K16" i="85"/>
  <c r="Q15" i="85"/>
  <c r="K15" i="85"/>
  <c r="Q14" i="85"/>
  <c r="K14" i="85"/>
  <c r="Q13" i="85"/>
  <c r="O13" i="85"/>
  <c r="K13" i="85"/>
  <c r="Q12" i="85"/>
  <c r="K12" i="85"/>
  <c r="Q11" i="85"/>
  <c r="O11" i="85"/>
  <c r="K11" i="85"/>
  <c r="Q10" i="85"/>
  <c r="K10" i="85"/>
  <c r="Q9" i="85"/>
  <c r="O9" i="85"/>
  <c r="K9" i="85"/>
  <c r="Q8" i="85"/>
  <c r="K8" i="85"/>
  <c r="Q7" i="85"/>
  <c r="O7" i="85"/>
  <c r="K7" i="85"/>
  <c r="Q6" i="85"/>
  <c r="O6" i="85"/>
  <c r="K6" i="85"/>
  <c r="Q5" i="85"/>
  <c r="O5" i="85"/>
  <c r="K5" i="85"/>
  <c r="W2" i="85"/>
  <c r="O2" i="85"/>
  <c r="T1" i="85"/>
  <c r="F5" i="84"/>
  <c r="I5" i="84"/>
  <c r="F6" i="84"/>
  <c r="I6" i="84"/>
  <c r="F7" i="84"/>
  <c r="I7" i="84"/>
  <c r="F8" i="84"/>
  <c r="I8" i="84"/>
  <c r="F9" i="84"/>
  <c r="I9" i="84"/>
  <c r="F10" i="84"/>
  <c r="I10" i="84"/>
  <c r="F11" i="84"/>
  <c r="I11" i="84"/>
  <c r="F12" i="84"/>
  <c r="I12" i="84"/>
  <c r="F13" i="84"/>
  <c r="I13" i="84"/>
  <c r="F14" i="84"/>
  <c r="I14" i="84"/>
  <c r="F15" i="84"/>
  <c r="I15" i="84"/>
  <c r="F16" i="84"/>
  <c r="I16" i="84"/>
  <c r="F17" i="84"/>
  <c r="I17" i="84"/>
  <c r="F18" i="84"/>
  <c r="I18" i="84"/>
  <c r="F19" i="84"/>
  <c r="I19" i="84"/>
  <c r="F20" i="84"/>
  <c r="I20" i="84"/>
  <c r="F21" i="84"/>
  <c r="I21" i="84"/>
  <c r="F22" i="84"/>
  <c r="I22" i="84"/>
  <c r="F23" i="84"/>
  <c r="I23" i="84"/>
  <c r="F24" i="84"/>
  <c r="I24" i="84"/>
  <c r="F25" i="84"/>
  <c r="I25" i="84"/>
  <c r="F26" i="84"/>
  <c r="I26" i="84"/>
  <c r="F27" i="84"/>
  <c r="I37" i="83"/>
  <c r="F6" i="83"/>
  <c r="I6" i="83"/>
  <c r="F7" i="83"/>
  <c r="I7" i="83"/>
  <c r="F8" i="83"/>
  <c r="I8" i="83"/>
  <c r="F9" i="83"/>
  <c r="I9" i="83"/>
  <c r="F10" i="83"/>
  <c r="I10" i="83"/>
  <c r="F11" i="83"/>
  <c r="I11" i="83"/>
  <c r="F12" i="83"/>
  <c r="I12" i="83"/>
  <c r="F15" i="83"/>
  <c r="I15" i="83"/>
  <c r="F16" i="83"/>
  <c r="I16" i="83"/>
  <c r="F5" i="83"/>
  <c r="I5" i="83"/>
  <c r="F13" i="83"/>
  <c r="I13" i="83"/>
  <c r="F14" i="83"/>
  <c r="I14" i="83"/>
  <c r="F17" i="83"/>
  <c r="I17" i="83"/>
  <c r="F18" i="83"/>
  <c r="I18" i="83"/>
  <c r="F19" i="83"/>
  <c r="I19" i="83"/>
  <c r="F20" i="83"/>
  <c r="I20" i="83"/>
  <c r="F21" i="83"/>
  <c r="I21" i="83"/>
  <c r="F22" i="83"/>
  <c r="I22" i="83"/>
  <c r="F23" i="83"/>
  <c r="I23" i="83"/>
  <c r="F24" i="83"/>
  <c r="I24" i="83"/>
  <c r="F25" i="83"/>
  <c r="I25" i="83"/>
  <c r="F26" i="83"/>
  <c r="I26" i="83"/>
  <c r="F27" i="83"/>
  <c r="I27" i="83"/>
  <c r="F28" i="83"/>
  <c r="I28" i="83"/>
  <c r="F29" i="83"/>
  <c r="I29" i="83"/>
  <c r="F30" i="83"/>
  <c r="I30" i="83"/>
  <c r="F31" i="83"/>
  <c r="I31" i="83"/>
  <c r="F32" i="83"/>
  <c r="I32" i="83"/>
  <c r="F33" i="83"/>
  <c r="I33" i="83"/>
  <c r="F34" i="83"/>
  <c r="I34" i="83"/>
  <c r="F35" i="83"/>
  <c r="I35" i="83"/>
  <c r="I36" i="83"/>
  <c r="F12" i="82"/>
  <c r="F8" i="82"/>
  <c r="I8" i="82"/>
  <c r="F9" i="82"/>
  <c r="I9" i="82"/>
  <c r="F10" i="82"/>
  <c r="I10" i="82"/>
  <c r="F11" i="82"/>
  <c r="I11" i="82"/>
  <c r="I12" i="82"/>
  <c r="F13" i="82"/>
  <c r="I13" i="82"/>
  <c r="F14" i="82"/>
  <c r="I14" i="82"/>
  <c r="F15" i="82"/>
  <c r="I15" i="82"/>
  <c r="F16" i="82"/>
  <c r="I16" i="82"/>
  <c r="F17" i="82"/>
  <c r="I17" i="82"/>
  <c r="F18" i="82"/>
  <c r="I18" i="82"/>
  <c r="F19" i="82"/>
  <c r="I19" i="82"/>
  <c r="F20" i="82"/>
  <c r="I20" i="82"/>
  <c r="F21" i="82"/>
  <c r="I21" i="82"/>
  <c r="F22" i="82"/>
  <c r="I22" i="82"/>
  <c r="F23" i="82"/>
  <c r="I23" i="82"/>
  <c r="F24" i="82"/>
  <c r="I24" i="82"/>
  <c r="F25" i="82"/>
  <c r="I25" i="82"/>
  <c r="F26" i="82"/>
  <c r="I26" i="82"/>
  <c r="F27" i="82"/>
  <c r="I27" i="82"/>
  <c r="F28" i="82"/>
  <c r="I28" i="82"/>
  <c r="F29" i="82"/>
  <c r="I29" i="82"/>
  <c r="F30" i="82"/>
  <c r="I30" i="82"/>
  <c r="F31" i="82"/>
  <c r="I31" i="82"/>
  <c r="F32" i="82"/>
  <c r="I32" i="82"/>
  <c r="F33" i="82"/>
  <c r="I33" i="82"/>
  <c r="F34" i="82"/>
  <c r="I34" i="82"/>
  <c r="I36" i="82"/>
  <c r="F33" i="78"/>
  <c r="I33" i="78"/>
  <c r="I36" i="78"/>
  <c r="G30" i="78"/>
  <c r="L35" i="84"/>
  <c r="M35" i="84"/>
  <c r="Z5" i="84"/>
  <c r="Z6" i="84"/>
  <c r="Z7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6" i="84"/>
  <c r="Z43" i="84"/>
  <c r="Y36" i="84"/>
  <c r="Y43" i="84"/>
  <c r="X36" i="84"/>
  <c r="X43" i="84"/>
  <c r="W36" i="84"/>
  <c r="W43" i="84"/>
  <c r="U36" i="84"/>
  <c r="U43" i="84"/>
  <c r="T36" i="84"/>
  <c r="T43" i="84"/>
  <c r="S36" i="84"/>
  <c r="S43" i="84"/>
  <c r="R36" i="84"/>
  <c r="R43" i="84"/>
  <c r="L5" i="84"/>
  <c r="L6" i="84"/>
  <c r="L7" i="84"/>
  <c r="L8" i="84"/>
  <c r="L9" i="84"/>
  <c r="L10" i="84"/>
  <c r="L11" i="84"/>
  <c r="L12" i="84"/>
  <c r="L13" i="84"/>
  <c r="L14" i="84"/>
  <c r="L15" i="84"/>
  <c r="L16" i="84"/>
  <c r="L17" i="84"/>
  <c r="L18" i="84"/>
  <c r="L19" i="84"/>
  <c r="L20" i="84"/>
  <c r="L21" i="84"/>
  <c r="L22" i="84"/>
  <c r="L23" i="84"/>
  <c r="L24" i="84"/>
  <c r="L25" i="84"/>
  <c r="L26" i="84"/>
  <c r="L27" i="84"/>
  <c r="L28" i="84"/>
  <c r="L29" i="84"/>
  <c r="L30" i="84"/>
  <c r="L31" i="84"/>
  <c r="L32" i="84"/>
  <c r="L33" i="84"/>
  <c r="L34" i="84"/>
  <c r="L36" i="84"/>
  <c r="M5" i="84"/>
  <c r="M6" i="84"/>
  <c r="M7" i="84"/>
  <c r="M8" i="84"/>
  <c r="M9" i="84"/>
  <c r="M10" i="84"/>
  <c r="M11" i="84"/>
  <c r="M12" i="84"/>
  <c r="M13" i="84"/>
  <c r="M14" i="84"/>
  <c r="M15" i="84"/>
  <c r="M16" i="84"/>
  <c r="M17" i="84"/>
  <c r="M18" i="84"/>
  <c r="M19" i="84"/>
  <c r="M20" i="84"/>
  <c r="M21" i="84"/>
  <c r="M22" i="84"/>
  <c r="M23" i="84"/>
  <c r="M24" i="84"/>
  <c r="M25" i="84"/>
  <c r="M26" i="84"/>
  <c r="M27" i="84"/>
  <c r="M28" i="84"/>
  <c r="M29" i="84"/>
  <c r="M30" i="84"/>
  <c r="M31" i="84"/>
  <c r="M32" i="84"/>
  <c r="M33" i="84"/>
  <c r="M34" i="84"/>
  <c r="M36" i="84"/>
  <c r="N5" i="84"/>
  <c r="N6" i="84"/>
  <c r="N7" i="84"/>
  <c r="N8" i="84"/>
  <c r="N9" i="84"/>
  <c r="N10" i="84"/>
  <c r="N11" i="84"/>
  <c r="N12" i="84"/>
  <c r="N13" i="84"/>
  <c r="N14" i="84"/>
  <c r="N15" i="84"/>
  <c r="N16" i="84"/>
  <c r="N17" i="84"/>
  <c r="N18" i="84"/>
  <c r="N19" i="84"/>
  <c r="N20" i="84"/>
  <c r="N21" i="84"/>
  <c r="N22" i="84"/>
  <c r="N23" i="84"/>
  <c r="N24" i="84"/>
  <c r="N25" i="84"/>
  <c r="N26" i="84"/>
  <c r="N27" i="84"/>
  <c r="N28" i="84"/>
  <c r="N29" i="84"/>
  <c r="N30" i="84"/>
  <c r="N31" i="84"/>
  <c r="N32" i="84"/>
  <c r="N33" i="84"/>
  <c r="N34" i="84"/>
  <c r="N35" i="84"/>
  <c r="N36" i="84"/>
  <c r="O36" i="84"/>
  <c r="O43" i="84"/>
  <c r="M43" i="84"/>
  <c r="L43" i="84"/>
  <c r="F35" i="84"/>
  <c r="I35" i="84"/>
  <c r="I43" i="84"/>
  <c r="H36" i="84"/>
  <c r="H43" i="84"/>
  <c r="G36" i="84"/>
  <c r="G43" i="84"/>
  <c r="D36" i="84"/>
  <c r="D43" i="84"/>
  <c r="C36" i="84"/>
  <c r="C43" i="84"/>
  <c r="E36" i="84"/>
  <c r="F36" i="84"/>
  <c r="D40" i="84"/>
  <c r="F5" i="80"/>
  <c r="I5" i="80"/>
  <c r="F6" i="80"/>
  <c r="I6" i="80"/>
  <c r="F7" i="80"/>
  <c r="I7" i="80"/>
  <c r="F8" i="80"/>
  <c r="I8" i="80"/>
  <c r="F9" i="80"/>
  <c r="I9" i="80"/>
  <c r="F10" i="80"/>
  <c r="I10" i="80"/>
  <c r="F12" i="80"/>
  <c r="I12" i="80"/>
  <c r="F13" i="80"/>
  <c r="I13" i="80"/>
  <c r="F14" i="80"/>
  <c r="I14" i="80"/>
  <c r="F15" i="80"/>
  <c r="I15" i="80"/>
  <c r="F16" i="80"/>
  <c r="I16" i="80"/>
  <c r="F17" i="80"/>
  <c r="I17" i="80"/>
  <c r="F18" i="80"/>
  <c r="I18" i="80"/>
  <c r="F19" i="80"/>
  <c r="I19" i="80"/>
  <c r="F20" i="80"/>
  <c r="I20" i="80"/>
  <c r="F21" i="80"/>
  <c r="I21" i="80"/>
  <c r="F22" i="80"/>
  <c r="I22" i="80"/>
  <c r="F23" i="80"/>
  <c r="I23" i="80"/>
  <c r="F24" i="80"/>
  <c r="I24" i="80"/>
  <c r="F25" i="80"/>
  <c r="I25" i="80"/>
  <c r="F26" i="80"/>
  <c r="I26" i="80"/>
  <c r="I37" i="84"/>
  <c r="Z35" i="84"/>
  <c r="O35" i="84"/>
  <c r="Q34" i="84"/>
  <c r="O34" i="84"/>
  <c r="K34" i="84"/>
  <c r="Q33" i="84"/>
  <c r="O33" i="84"/>
  <c r="K33" i="84"/>
  <c r="Q32" i="84"/>
  <c r="O32" i="84"/>
  <c r="K32" i="84"/>
  <c r="Q31" i="84"/>
  <c r="O31" i="84"/>
  <c r="K31" i="84"/>
  <c r="Q30" i="84"/>
  <c r="O30" i="84"/>
  <c r="K30" i="84"/>
  <c r="Q29" i="84"/>
  <c r="O29" i="84"/>
  <c r="K29" i="84"/>
  <c r="Q28" i="84"/>
  <c r="O28" i="84"/>
  <c r="K28" i="84"/>
  <c r="Q27" i="84"/>
  <c r="O27" i="84"/>
  <c r="K27" i="84"/>
  <c r="Q26" i="84"/>
  <c r="O26" i="84"/>
  <c r="K26" i="84"/>
  <c r="Q25" i="84"/>
  <c r="O25" i="84"/>
  <c r="K25" i="84"/>
  <c r="Q24" i="84"/>
  <c r="O24" i="84"/>
  <c r="K24" i="84"/>
  <c r="Q23" i="84"/>
  <c r="O23" i="84"/>
  <c r="K23" i="84"/>
  <c r="Q22" i="84"/>
  <c r="O22" i="84"/>
  <c r="K22" i="84"/>
  <c r="Q21" i="84"/>
  <c r="O21" i="84"/>
  <c r="K21" i="84"/>
  <c r="Q20" i="84"/>
  <c r="O20" i="84"/>
  <c r="K20" i="84"/>
  <c r="Q19" i="84"/>
  <c r="O19" i="84"/>
  <c r="K19" i="84"/>
  <c r="Q18" i="84"/>
  <c r="O18" i="84"/>
  <c r="K18" i="84"/>
  <c r="Q17" i="84"/>
  <c r="O17" i="84"/>
  <c r="K17" i="84"/>
  <c r="Q16" i="84"/>
  <c r="O16" i="84"/>
  <c r="K16" i="84"/>
  <c r="Q15" i="84"/>
  <c r="O15" i="84"/>
  <c r="K15" i="84"/>
  <c r="Q14" i="84"/>
  <c r="O14" i="84"/>
  <c r="K14" i="84"/>
  <c r="Q13" i="84"/>
  <c r="O13" i="84"/>
  <c r="K13" i="84"/>
  <c r="Q12" i="84"/>
  <c r="O12" i="84"/>
  <c r="K12" i="84"/>
  <c r="Q11" i="84"/>
  <c r="O11" i="84"/>
  <c r="K11" i="84"/>
  <c r="Q10" i="84"/>
  <c r="O10" i="84"/>
  <c r="K10" i="84"/>
  <c r="Q9" i="84"/>
  <c r="O9" i="84"/>
  <c r="K9" i="84"/>
  <c r="Q8" i="84"/>
  <c r="O8" i="84"/>
  <c r="K8" i="84"/>
  <c r="Q7" i="84"/>
  <c r="O7" i="84"/>
  <c r="K7" i="84"/>
  <c r="Q6" i="84"/>
  <c r="O6" i="84"/>
  <c r="K6" i="84"/>
  <c r="Q5" i="84"/>
  <c r="O5" i="84"/>
  <c r="K5" i="84"/>
  <c r="W2" i="84"/>
  <c r="O2" i="84"/>
  <c r="T1" i="84"/>
  <c r="K35" i="83"/>
  <c r="Z5" i="83"/>
  <c r="Z6" i="83"/>
  <c r="Z7" i="83"/>
  <c r="Z8" i="83"/>
  <c r="Z9" i="83"/>
  <c r="Z10" i="83"/>
  <c r="Z11" i="83"/>
  <c r="Z12" i="83"/>
  <c r="Z13" i="83"/>
  <c r="Z14" i="83"/>
  <c r="Z15" i="83"/>
  <c r="Z16" i="83"/>
  <c r="Z17" i="83"/>
  <c r="Z18" i="83"/>
  <c r="Z19" i="83"/>
  <c r="Z20" i="83"/>
  <c r="Z21" i="83"/>
  <c r="Z22" i="83"/>
  <c r="Z23" i="83"/>
  <c r="Z24" i="83"/>
  <c r="Z25" i="83"/>
  <c r="Z26" i="83"/>
  <c r="Z27" i="83"/>
  <c r="Z28" i="83"/>
  <c r="Z29" i="83"/>
  <c r="Z30" i="83"/>
  <c r="Z31" i="83"/>
  <c r="Z32" i="83"/>
  <c r="Z33" i="83"/>
  <c r="Z34" i="83"/>
  <c r="Z36" i="83"/>
  <c r="Z43" i="83"/>
  <c r="Y36" i="83"/>
  <c r="Y43" i="83"/>
  <c r="X36" i="83"/>
  <c r="X43" i="83"/>
  <c r="W36" i="83"/>
  <c r="W43" i="83"/>
  <c r="U36" i="83"/>
  <c r="U43" i="83"/>
  <c r="T36" i="83"/>
  <c r="T43" i="83"/>
  <c r="S36" i="83"/>
  <c r="S43" i="83"/>
  <c r="R36" i="83"/>
  <c r="R43" i="83"/>
  <c r="L5" i="83"/>
  <c r="L6" i="83"/>
  <c r="L7" i="83"/>
  <c r="L8" i="83"/>
  <c r="L9" i="83"/>
  <c r="L10" i="83"/>
  <c r="L11" i="83"/>
  <c r="L12" i="83"/>
  <c r="L13" i="83"/>
  <c r="L14" i="83"/>
  <c r="L15" i="83"/>
  <c r="L16" i="83"/>
  <c r="L17" i="83"/>
  <c r="L18" i="83"/>
  <c r="L19" i="83"/>
  <c r="L20" i="83"/>
  <c r="L21" i="83"/>
  <c r="L22" i="83"/>
  <c r="L23" i="83"/>
  <c r="L24" i="83"/>
  <c r="L25" i="83"/>
  <c r="L26" i="83"/>
  <c r="L27" i="83"/>
  <c r="L28" i="83"/>
  <c r="L29" i="83"/>
  <c r="L30" i="83"/>
  <c r="L31" i="83"/>
  <c r="L32" i="83"/>
  <c r="L33" i="83"/>
  <c r="L34" i="83"/>
  <c r="L35" i="83"/>
  <c r="L36" i="83"/>
  <c r="M5" i="83"/>
  <c r="M6" i="83"/>
  <c r="M7" i="83"/>
  <c r="M8" i="83"/>
  <c r="M9" i="83"/>
  <c r="M10" i="83"/>
  <c r="M11" i="83"/>
  <c r="M12" i="83"/>
  <c r="M13" i="83"/>
  <c r="M14" i="83"/>
  <c r="M15" i="83"/>
  <c r="M16" i="83"/>
  <c r="M17" i="83"/>
  <c r="M18" i="83"/>
  <c r="M19" i="83"/>
  <c r="M20" i="83"/>
  <c r="M21" i="83"/>
  <c r="M22" i="83"/>
  <c r="M23" i="83"/>
  <c r="M24" i="83"/>
  <c r="M25" i="83"/>
  <c r="M26" i="83"/>
  <c r="M27" i="83"/>
  <c r="M28" i="83"/>
  <c r="M29" i="83"/>
  <c r="M30" i="83"/>
  <c r="M31" i="83"/>
  <c r="M32" i="83"/>
  <c r="M33" i="83"/>
  <c r="M34" i="83"/>
  <c r="M35" i="83"/>
  <c r="M36" i="83"/>
  <c r="N5" i="83"/>
  <c r="N6" i="83"/>
  <c r="N7" i="83"/>
  <c r="N8" i="83"/>
  <c r="N9" i="83"/>
  <c r="N10" i="83"/>
  <c r="N11" i="83"/>
  <c r="N12" i="83"/>
  <c r="N13" i="83"/>
  <c r="N14" i="83"/>
  <c r="N15" i="83"/>
  <c r="N16" i="83"/>
  <c r="N17" i="83"/>
  <c r="N18" i="83"/>
  <c r="N19" i="83"/>
  <c r="N20" i="83"/>
  <c r="N21" i="83"/>
  <c r="N22" i="83"/>
  <c r="N23" i="83"/>
  <c r="N24" i="83"/>
  <c r="N25" i="83"/>
  <c r="N26" i="83"/>
  <c r="N27" i="83"/>
  <c r="N28" i="83"/>
  <c r="N29" i="83"/>
  <c r="N30" i="83"/>
  <c r="N31" i="83"/>
  <c r="N32" i="83"/>
  <c r="N33" i="83"/>
  <c r="N34" i="83"/>
  <c r="N35" i="83"/>
  <c r="N36" i="83"/>
  <c r="O36" i="83"/>
  <c r="O43" i="83"/>
  <c r="M43" i="83"/>
  <c r="L43" i="83"/>
  <c r="I43" i="83"/>
  <c r="H36" i="83"/>
  <c r="H43" i="83"/>
  <c r="G36" i="83"/>
  <c r="G43" i="83"/>
  <c r="D36" i="83"/>
  <c r="D43" i="83"/>
  <c r="C36" i="83"/>
  <c r="C43" i="83"/>
  <c r="E36" i="83"/>
  <c r="F36" i="83"/>
  <c r="D40" i="83"/>
  <c r="Z35" i="83"/>
  <c r="Q35" i="83"/>
  <c r="O35" i="83"/>
  <c r="Q34" i="83"/>
  <c r="O34" i="83"/>
  <c r="K34" i="83"/>
  <c r="Q33" i="83"/>
  <c r="O33" i="83"/>
  <c r="K33" i="83"/>
  <c r="Q32" i="83"/>
  <c r="O32" i="83"/>
  <c r="K32" i="83"/>
  <c r="Q31" i="83"/>
  <c r="O31" i="83"/>
  <c r="K31" i="83"/>
  <c r="Q30" i="83"/>
  <c r="O30" i="83"/>
  <c r="K30" i="83"/>
  <c r="Q29" i="83"/>
  <c r="O29" i="83"/>
  <c r="K29" i="83"/>
  <c r="Q28" i="83"/>
  <c r="O28" i="83"/>
  <c r="K28" i="83"/>
  <c r="Q27" i="83"/>
  <c r="O27" i="83"/>
  <c r="K27" i="83"/>
  <c r="Q26" i="83"/>
  <c r="O26" i="83"/>
  <c r="K26" i="83"/>
  <c r="Q25" i="83"/>
  <c r="O25" i="83"/>
  <c r="K25" i="83"/>
  <c r="Q24" i="83"/>
  <c r="O24" i="83"/>
  <c r="K24" i="83"/>
  <c r="Q23" i="83"/>
  <c r="O23" i="83"/>
  <c r="K23" i="83"/>
  <c r="Q22" i="83"/>
  <c r="O22" i="83"/>
  <c r="K22" i="83"/>
  <c r="Q21" i="83"/>
  <c r="O21" i="83"/>
  <c r="K21" i="83"/>
  <c r="Q20" i="83"/>
  <c r="O20" i="83"/>
  <c r="K20" i="83"/>
  <c r="Q19" i="83"/>
  <c r="O19" i="83"/>
  <c r="K19" i="83"/>
  <c r="Q18" i="83"/>
  <c r="O18" i="83"/>
  <c r="K18" i="83"/>
  <c r="Q17" i="83"/>
  <c r="O17" i="83"/>
  <c r="K17" i="83"/>
  <c r="Q16" i="83"/>
  <c r="O16" i="83"/>
  <c r="K16" i="83"/>
  <c r="Q15" i="83"/>
  <c r="O15" i="83"/>
  <c r="K15" i="83"/>
  <c r="Q14" i="83"/>
  <c r="O14" i="83"/>
  <c r="K14" i="83"/>
  <c r="Q13" i="83"/>
  <c r="O13" i="83"/>
  <c r="K13" i="83"/>
  <c r="Q12" i="83"/>
  <c r="O12" i="83"/>
  <c r="K12" i="83"/>
  <c r="Q11" i="83"/>
  <c r="O11" i="83"/>
  <c r="K11" i="83"/>
  <c r="Q10" i="83"/>
  <c r="O10" i="83"/>
  <c r="K10" i="83"/>
  <c r="Q9" i="83"/>
  <c r="O9" i="83"/>
  <c r="K9" i="83"/>
  <c r="Q8" i="83"/>
  <c r="O8" i="83"/>
  <c r="K8" i="83"/>
  <c r="Q7" i="83"/>
  <c r="O7" i="83"/>
  <c r="K7" i="83"/>
  <c r="Q6" i="83"/>
  <c r="O6" i="83"/>
  <c r="K6" i="83"/>
  <c r="Q5" i="83"/>
  <c r="O5" i="83"/>
  <c r="K5" i="83"/>
  <c r="W2" i="83"/>
  <c r="O2" i="83"/>
  <c r="T1" i="83"/>
  <c r="Z5" i="82"/>
  <c r="Z6" i="82"/>
  <c r="Z7" i="82"/>
  <c r="Z8" i="82"/>
  <c r="Z9" i="82"/>
  <c r="Z10" i="82"/>
  <c r="Z11" i="82"/>
  <c r="Z12" i="82"/>
  <c r="Z13" i="82"/>
  <c r="Z14" i="82"/>
  <c r="Z15" i="82"/>
  <c r="Z16" i="82"/>
  <c r="Z17" i="82"/>
  <c r="Z18" i="82"/>
  <c r="Z19" i="82"/>
  <c r="Z20" i="82"/>
  <c r="Z21" i="82"/>
  <c r="Z22" i="82"/>
  <c r="Z23" i="82"/>
  <c r="Z24" i="82"/>
  <c r="Z25" i="82"/>
  <c r="Z26" i="82"/>
  <c r="Z27" i="82"/>
  <c r="Z28" i="82"/>
  <c r="Z29" i="82"/>
  <c r="Z30" i="82"/>
  <c r="Z31" i="82"/>
  <c r="Z32" i="82"/>
  <c r="Z33" i="82"/>
  <c r="Z34" i="82"/>
  <c r="Z36" i="82"/>
  <c r="Z43" i="82"/>
  <c r="Y36" i="82"/>
  <c r="Y43" i="82"/>
  <c r="X36" i="82"/>
  <c r="X43" i="82"/>
  <c r="W36" i="82"/>
  <c r="W43" i="82"/>
  <c r="U36" i="82"/>
  <c r="U43" i="82"/>
  <c r="T36" i="82"/>
  <c r="T43" i="82"/>
  <c r="S36" i="82"/>
  <c r="S43" i="82"/>
  <c r="R36" i="82"/>
  <c r="R43" i="82"/>
  <c r="L5" i="82"/>
  <c r="L6" i="82"/>
  <c r="L7" i="82"/>
  <c r="L8" i="82"/>
  <c r="L9" i="82"/>
  <c r="L10" i="82"/>
  <c r="L11" i="82"/>
  <c r="L12" i="82"/>
  <c r="L13" i="82"/>
  <c r="L14" i="82"/>
  <c r="L15" i="82"/>
  <c r="L16" i="82"/>
  <c r="L17" i="82"/>
  <c r="L18" i="82"/>
  <c r="L19" i="82"/>
  <c r="L20" i="82"/>
  <c r="L21" i="82"/>
  <c r="L22" i="82"/>
  <c r="L23" i="82"/>
  <c r="L24" i="82"/>
  <c r="L25" i="82"/>
  <c r="L26" i="82"/>
  <c r="L27" i="82"/>
  <c r="L28" i="82"/>
  <c r="L29" i="82"/>
  <c r="L30" i="82"/>
  <c r="L31" i="82"/>
  <c r="L32" i="82"/>
  <c r="L33" i="82"/>
  <c r="L34" i="82"/>
  <c r="L35" i="82"/>
  <c r="L36" i="82"/>
  <c r="M5" i="82"/>
  <c r="M6" i="82"/>
  <c r="M7" i="82"/>
  <c r="M8" i="82"/>
  <c r="M9" i="82"/>
  <c r="M10" i="82"/>
  <c r="M11" i="82"/>
  <c r="M12" i="82"/>
  <c r="M13" i="82"/>
  <c r="M14" i="82"/>
  <c r="M15" i="82"/>
  <c r="M16" i="82"/>
  <c r="M17" i="82"/>
  <c r="M18" i="82"/>
  <c r="M19" i="82"/>
  <c r="M20" i="82"/>
  <c r="M21" i="82"/>
  <c r="M22" i="82"/>
  <c r="M23" i="82"/>
  <c r="M24" i="82"/>
  <c r="M25" i="82"/>
  <c r="M26" i="82"/>
  <c r="M27" i="82"/>
  <c r="M28" i="82"/>
  <c r="M29" i="82"/>
  <c r="M30" i="82"/>
  <c r="M31" i="82"/>
  <c r="M32" i="82"/>
  <c r="M33" i="82"/>
  <c r="M34" i="82"/>
  <c r="M35" i="82"/>
  <c r="M36" i="82"/>
  <c r="N5" i="82"/>
  <c r="N6" i="82"/>
  <c r="N7" i="82"/>
  <c r="N8" i="82"/>
  <c r="N9" i="82"/>
  <c r="N10" i="82"/>
  <c r="N11" i="82"/>
  <c r="N12" i="82"/>
  <c r="N13" i="82"/>
  <c r="N14" i="82"/>
  <c r="N15" i="82"/>
  <c r="N16" i="82"/>
  <c r="N17" i="82"/>
  <c r="N18" i="82"/>
  <c r="N19" i="82"/>
  <c r="N20" i="82"/>
  <c r="N21" i="82"/>
  <c r="N22" i="82"/>
  <c r="N23" i="82"/>
  <c r="N24" i="82"/>
  <c r="N25" i="82"/>
  <c r="N26" i="82"/>
  <c r="N27" i="82"/>
  <c r="N28" i="82"/>
  <c r="N29" i="82"/>
  <c r="N30" i="82"/>
  <c r="N31" i="82"/>
  <c r="N32" i="82"/>
  <c r="N33" i="82"/>
  <c r="N34" i="82"/>
  <c r="N35" i="82"/>
  <c r="N36" i="82"/>
  <c r="O36" i="82"/>
  <c r="O43" i="82"/>
  <c r="M43" i="82"/>
  <c r="L43" i="82"/>
  <c r="F5" i="82"/>
  <c r="I5" i="82"/>
  <c r="F6" i="82"/>
  <c r="I6" i="82"/>
  <c r="F7" i="82"/>
  <c r="I7" i="82"/>
  <c r="F35" i="82"/>
  <c r="I35" i="82"/>
  <c r="I43" i="82"/>
  <c r="H36" i="82"/>
  <c r="H43" i="82"/>
  <c r="G36" i="82"/>
  <c r="G43" i="82"/>
  <c r="D36" i="82"/>
  <c r="D43" i="82"/>
  <c r="C36" i="82"/>
  <c r="C43" i="82"/>
  <c r="E36" i="82"/>
  <c r="F36" i="82"/>
  <c r="D40" i="82"/>
  <c r="I37" i="82"/>
  <c r="Z35" i="82"/>
  <c r="Q35" i="82"/>
  <c r="O35" i="82"/>
  <c r="Q34" i="82"/>
  <c r="O34" i="82"/>
  <c r="K34" i="82"/>
  <c r="Q33" i="82"/>
  <c r="O33" i="82"/>
  <c r="K33" i="82"/>
  <c r="Q32" i="82"/>
  <c r="O32" i="82"/>
  <c r="K32" i="82"/>
  <c r="Q31" i="82"/>
  <c r="O31" i="82"/>
  <c r="K31" i="82"/>
  <c r="Q30" i="82"/>
  <c r="O30" i="82"/>
  <c r="K30" i="82"/>
  <c r="Q29" i="82"/>
  <c r="O29" i="82"/>
  <c r="K29" i="82"/>
  <c r="Q28" i="82"/>
  <c r="O28" i="82"/>
  <c r="K28" i="82"/>
  <c r="Q27" i="82"/>
  <c r="O27" i="82"/>
  <c r="K27" i="82"/>
  <c r="Q26" i="82"/>
  <c r="O26" i="82"/>
  <c r="K26" i="82"/>
  <c r="Q25" i="82"/>
  <c r="O25" i="82"/>
  <c r="K25" i="82"/>
  <c r="Q24" i="82"/>
  <c r="O24" i="82"/>
  <c r="K24" i="82"/>
  <c r="Q23" i="82"/>
  <c r="O23" i="82"/>
  <c r="K23" i="82"/>
  <c r="Q22" i="82"/>
  <c r="O22" i="82"/>
  <c r="K22" i="82"/>
  <c r="Q21" i="82"/>
  <c r="O21" i="82"/>
  <c r="K21" i="82"/>
  <c r="Q20" i="82"/>
  <c r="O20" i="82"/>
  <c r="K20" i="82"/>
  <c r="Q19" i="82"/>
  <c r="O19" i="82"/>
  <c r="K19" i="82"/>
  <c r="Q18" i="82"/>
  <c r="O18" i="82"/>
  <c r="K18" i="82"/>
  <c r="Q17" i="82"/>
  <c r="O17" i="82"/>
  <c r="K17" i="82"/>
  <c r="Q16" i="82"/>
  <c r="O16" i="82"/>
  <c r="K16" i="82"/>
  <c r="Q15" i="82"/>
  <c r="O15" i="82"/>
  <c r="K15" i="82"/>
  <c r="Q14" i="82"/>
  <c r="O14" i="82"/>
  <c r="K14" i="82"/>
  <c r="Q13" i="82"/>
  <c r="O13" i="82"/>
  <c r="K13" i="82"/>
  <c r="Q12" i="82"/>
  <c r="O12" i="82"/>
  <c r="K12" i="82"/>
  <c r="Q11" i="82"/>
  <c r="O11" i="82"/>
  <c r="K11" i="82"/>
  <c r="Q10" i="82"/>
  <c r="O10" i="82"/>
  <c r="K10" i="82"/>
  <c r="Q9" i="82"/>
  <c r="O9" i="82"/>
  <c r="K9" i="82"/>
  <c r="Q8" i="82"/>
  <c r="O8" i="82"/>
  <c r="K8" i="82"/>
  <c r="Q7" i="82"/>
  <c r="O7" i="82"/>
  <c r="K7" i="82"/>
  <c r="Q6" i="82"/>
  <c r="O6" i="82"/>
  <c r="K6" i="82"/>
  <c r="Q5" i="82"/>
  <c r="O5" i="82"/>
  <c r="K5" i="82"/>
  <c r="W2" i="82"/>
  <c r="O2" i="82"/>
  <c r="T1" i="82"/>
  <c r="I37" i="76"/>
  <c r="F11" i="80"/>
  <c r="I11" i="80"/>
  <c r="F27" i="80"/>
  <c r="I27" i="80"/>
  <c r="F28" i="80"/>
  <c r="I28" i="80"/>
  <c r="F29" i="80"/>
  <c r="I29" i="80"/>
  <c r="F30" i="80"/>
  <c r="I30" i="80"/>
  <c r="F31" i="80"/>
  <c r="I31" i="80"/>
  <c r="F32" i="80"/>
  <c r="I32" i="80"/>
  <c r="F33" i="80"/>
  <c r="I33" i="80"/>
  <c r="F34" i="80"/>
  <c r="I34" i="80"/>
  <c r="F35" i="80"/>
  <c r="I35" i="80"/>
  <c r="I36" i="80"/>
  <c r="K34" i="80"/>
  <c r="K35" i="80"/>
  <c r="B6" i="81"/>
  <c r="I6" i="81"/>
  <c r="J6" i="81"/>
  <c r="K6" i="81"/>
  <c r="L6" i="81"/>
  <c r="B10" i="81"/>
  <c r="I10" i="81"/>
  <c r="J10" i="81"/>
  <c r="K10" i="81"/>
  <c r="L10" i="81"/>
  <c r="L11" i="81"/>
  <c r="K11" i="81"/>
  <c r="J11" i="81"/>
  <c r="I11" i="81"/>
  <c r="H6" i="81"/>
  <c r="H10" i="81"/>
  <c r="H11" i="81"/>
  <c r="G6" i="81"/>
  <c r="G10" i="81"/>
  <c r="G11" i="81"/>
  <c r="F6" i="81"/>
  <c r="F10" i="81"/>
  <c r="F11" i="81"/>
  <c r="E6" i="81"/>
  <c r="E10" i="81"/>
  <c r="E11" i="81"/>
  <c r="D6" i="81"/>
  <c r="D10" i="81"/>
  <c r="D11" i="81"/>
  <c r="C6" i="81"/>
  <c r="C10" i="81"/>
  <c r="C11" i="81"/>
  <c r="B11" i="81"/>
  <c r="B8" i="81"/>
  <c r="I8" i="81"/>
  <c r="J8" i="81"/>
  <c r="K8" i="81"/>
  <c r="L8" i="81"/>
  <c r="H8" i="81"/>
  <c r="G8" i="81"/>
  <c r="F8" i="81"/>
  <c r="E8" i="81"/>
  <c r="D8" i="81"/>
  <c r="C8" i="81"/>
  <c r="B7" i="81"/>
  <c r="I7" i="81"/>
  <c r="J7" i="81"/>
  <c r="K7" i="81"/>
  <c r="L7" i="81"/>
  <c r="H7" i="81"/>
  <c r="G7" i="81"/>
  <c r="F7" i="81"/>
  <c r="E7" i="81"/>
  <c r="D7" i="81"/>
  <c r="C7" i="81"/>
  <c r="Z5" i="80"/>
  <c r="Z6" i="80"/>
  <c r="Z7" i="80"/>
  <c r="Z8" i="80"/>
  <c r="Z9" i="80"/>
  <c r="Z10" i="80"/>
  <c r="Z11" i="80"/>
  <c r="Z12" i="80"/>
  <c r="Z13" i="80"/>
  <c r="Z14" i="80"/>
  <c r="Z15" i="80"/>
  <c r="Z16" i="80"/>
  <c r="Z17" i="80"/>
  <c r="Z18" i="80"/>
  <c r="Z19" i="80"/>
  <c r="Z20" i="80"/>
  <c r="Z21" i="80"/>
  <c r="Z22" i="80"/>
  <c r="Z23" i="80"/>
  <c r="Z24" i="80"/>
  <c r="Z25" i="80"/>
  <c r="Z26" i="80"/>
  <c r="Z27" i="80"/>
  <c r="Z28" i="80"/>
  <c r="Z29" i="80"/>
  <c r="Z30" i="80"/>
  <c r="Z31" i="80"/>
  <c r="Z32" i="80"/>
  <c r="Z33" i="80"/>
  <c r="Z34" i="80"/>
  <c r="Z36" i="80"/>
  <c r="Z43" i="80"/>
  <c r="Y36" i="80"/>
  <c r="Y43" i="80"/>
  <c r="X36" i="80"/>
  <c r="X43" i="80"/>
  <c r="W36" i="80"/>
  <c r="W43" i="80"/>
  <c r="U36" i="80"/>
  <c r="U43" i="80"/>
  <c r="T36" i="80"/>
  <c r="T43" i="80"/>
  <c r="S36" i="80"/>
  <c r="S43" i="80"/>
  <c r="R36" i="80"/>
  <c r="R43" i="80"/>
  <c r="L5" i="80"/>
  <c r="L6" i="80"/>
  <c r="L7" i="80"/>
  <c r="L8" i="80"/>
  <c r="L9" i="80"/>
  <c r="L10" i="80"/>
  <c r="L11" i="80"/>
  <c r="L12" i="80"/>
  <c r="L13" i="80"/>
  <c r="L14" i="80"/>
  <c r="L15" i="80"/>
  <c r="L16" i="80"/>
  <c r="L17" i="80"/>
  <c r="L18" i="80"/>
  <c r="L19" i="80"/>
  <c r="L20" i="80"/>
  <c r="L21" i="80"/>
  <c r="L22" i="80"/>
  <c r="L23" i="80"/>
  <c r="L24" i="80"/>
  <c r="L25" i="80"/>
  <c r="L26" i="80"/>
  <c r="L27" i="80"/>
  <c r="L28" i="80"/>
  <c r="L29" i="80"/>
  <c r="L30" i="80"/>
  <c r="L31" i="80"/>
  <c r="L32" i="80"/>
  <c r="L33" i="80"/>
  <c r="L34" i="80"/>
  <c r="L35" i="80"/>
  <c r="L36" i="80"/>
  <c r="M5" i="80"/>
  <c r="M6" i="80"/>
  <c r="M7" i="80"/>
  <c r="M8" i="80"/>
  <c r="M9" i="80"/>
  <c r="M10" i="80"/>
  <c r="M11" i="80"/>
  <c r="M12" i="80"/>
  <c r="M13" i="80"/>
  <c r="M14" i="80"/>
  <c r="M15" i="80"/>
  <c r="M16" i="80"/>
  <c r="M17" i="80"/>
  <c r="M18" i="80"/>
  <c r="M19" i="80"/>
  <c r="M20" i="80"/>
  <c r="M21" i="80"/>
  <c r="M22" i="80"/>
  <c r="M23" i="80"/>
  <c r="M24" i="80"/>
  <c r="M25" i="80"/>
  <c r="M26" i="80"/>
  <c r="M27" i="80"/>
  <c r="M28" i="80"/>
  <c r="M29" i="80"/>
  <c r="M30" i="80"/>
  <c r="M31" i="80"/>
  <c r="M32" i="80"/>
  <c r="M33" i="80"/>
  <c r="M34" i="80"/>
  <c r="M35" i="80"/>
  <c r="M36" i="80"/>
  <c r="N5" i="80"/>
  <c r="N6" i="80"/>
  <c r="N7" i="80"/>
  <c r="N8" i="80"/>
  <c r="N9" i="80"/>
  <c r="N10" i="80"/>
  <c r="N11" i="80"/>
  <c r="N12" i="80"/>
  <c r="N13" i="80"/>
  <c r="N14" i="80"/>
  <c r="N15" i="80"/>
  <c r="N16" i="80"/>
  <c r="N17" i="80"/>
  <c r="N18" i="80"/>
  <c r="N19" i="80"/>
  <c r="N20" i="80"/>
  <c r="N21" i="80"/>
  <c r="N22" i="80"/>
  <c r="N23" i="80"/>
  <c r="N24" i="80"/>
  <c r="N25" i="80"/>
  <c r="N26" i="80"/>
  <c r="N27" i="80"/>
  <c r="N28" i="80"/>
  <c r="N29" i="80"/>
  <c r="N30" i="80"/>
  <c r="N31" i="80"/>
  <c r="N32" i="80"/>
  <c r="N33" i="80"/>
  <c r="N34" i="80"/>
  <c r="N35" i="80"/>
  <c r="N36" i="80"/>
  <c r="O36" i="80"/>
  <c r="O43" i="80"/>
  <c r="M43" i="80"/>
  <c r="L43" i="80"/>
  <c r="I43" i="80"/>
  <c r="H36" i="80"/>
  <c r="H43" i="80"/>
  <c r="G36" i="80"/>
  <c r="G43" i="80"/>
  <c r="D36" i="80"/>
  <c r="D43" i="80"/>
  <c r="C36" i="80"/>
  <c r="C43" i="80"/>
  <c r="E36" i="80"/>
  <c r="F36" i="80"/>
  <c r="D40" i="80"/>
  <c r="I37" i="80"/>
  <c r="Z35" i="80"/>
  <c r="Q35" i="80"/>
  <c r="O35" i="80"/>
  <c r="Q34" i="80"/>
  <c r="O34" i="80"/>
  <c r="Q33" i="80"/>
  <c r="O33" i="80"/>
  <c r="K33" i="80"/>
  <c r="Q32" i="80"/>
  <c r="O32" i="80"/>
  <c r="K32" i="80"/>
  <c r="Q31" i="80"/>
  <c r="O31" i="80"/>
  <c r="K31" i="80"/>
  <c r="Q30" i="80"/>
  <c r="O30" i="80"/>
  <c r="K30" i="80"/>
  <c r="Q29" i="80"/>
  <c r="O29" i="80"/>
  <c r="K29" i="80"/>
  <c r="Q28" i="80"/>
  <c r="O28" i="80"/>
  <c r="K28" i="80"/>
  <c r="Q27" i="80"/>
  <c r="O27" i="80"/>
  <c r="K27" i="80"/>
  <c r="Q26" i="80"/>
  <c r="O26" i="80"/>
  <c r="K26" i="80"/>
  <c r="Q25" i="80"/>
  <c r="O25" i="80"/>
  <c r="K25" i="80"/>
  <c r="Q24" i="80"/>
  <c r="O24" i="80"/>
  <c r="K24" i="80"/>
  <c r="Q23" i="80"/>
  <c r="O23" i="80"/>
  <c r="K23" i="80"/>
  <c r="Q22" i="80"/>
  <c r="O22" i="80"/>
  <c r="K22" i="80"/>
  <c r="Q21" i="80"/>
  <c r="O21" i="80"/>
  <c r="K21" i="80"/>
  <c r="Q20" i="80"/>
  <c r="O20" i="80"/>
  <c r="K20" i="80"/>
  <c r="Q19" i="80"/>
  <c r="O19" i="80"/>
  <c r="K19" i="80"/>
  <c r="Q18" i="80"/>
  <c r="O18" i="80"/>
  <c r="K18" i="80"/>
  <c r="Q17" i="80"/>
  <c r="O17" i="80"/>
  <c r="K17" i="80"/>
  <c r="Q16" i="80"/>
  <c r="O16" i="80"/>
  <c r="K16" i="80"/>
  <c r="Q15" i="80"/>
  <c r="O15" i="80"/>
  <c r="K15" i="80"/>
  <c r="Q14" i="80"/>
  <c r="O14" i="80"/>
  <c r="K14" i="80"/>
  <c r="Q13" i="80"/>
  <c r="O13" i="80"/>
  <c r="K13" i="80"/>
  <c r="Q12" i="80"/>
  <c r="O12" i="80"/>
  <c r="K12" i="80"/>
  <c r="Q11" i="80"/>
  <c r="O11" i="80"/>
  <c r="K11" i="80"/>
  <c r="Q10" i="80"/>
  <c r="O10" i="80"/>
  <c r="K10" i="80"/>
  <c r="Q9" i="80"/>
  <c r="O9" i="80"/>
  <c r="K9" i="80"/>
  <c r="Q8" i="80"/>
  <c r="O8" i="80"/>
  <c r="K8" i="80"/>
  <c r="Q7" i="80"/>
  <c r="O7" i="80"/>
  <c r="K7" i="80"/>
  <c r="Q6" i="80"/>
  <c r="O6" i="80"/>
  <c r="K6" i="80"/>
  <c r="Q5" i="80"/>
  <c r="O5" i="80"/>
  <c r="K5" i="80"/>
  <c r="W2" i="80"/>
  <c r="O2" i="80"/>
  <c r="T1" i="80"/>
  <c r="F12" i="78"/>
  <c r="I12" i="78"/>
  <c r="F13" i="78"/>
  <c r="I13" i="78"/>
  <c r="F14" i="78"/>
  <c r="I14" i="78"/>
  <c r="F15" i="78"/>
  <c r="I15" i="78"/>
  <c r="F16" i="78"/>
  <c r="I16" i="78"/>
  <c r="F17" i="78"/>
  <c r="I17" i="78"/>
  <c r="F18" i="78"/>
  <c r="I18" i="78"/>
  <c r="F19" i="78"/>
  <c r="I19" i="78"/>
  <c r="F20" i="78"/>
  <c r="I20" i="78"/>
  <c r="F21" i="78"/>
  <c r="I21" i="78"/>
  <c r="F22" i="78"/>
  <c r="I22" i="78"/>
  <c r="F23" i="78"/>
  <c r="I23" i="78"/>
  <c r="F24" i="78"/>
  <c r="I24" i="78"/>
  <c r="F25" i="78"/>
  <c r="I25" i="78"/>
  <c r="F26" i="78"/>
  <c r="I26" i="78"/>
  <c r="F27" i="78"/>
  <c r="I27" i="78"/>
  <c r="F28" i="78"/>
  <c r="I28" i="78"/>
  <c r="F29" i="78"/>
  <c r="I29" i="78"/>
  <c r="F30" i="78"/>
  <c r="I30" i="78"/>
  <c r="F31" i="78"/>
  <c r="I31" i="78"/>
  <c r="F32" i="78"/>
  <c r="I32" i="78"/>
  <c r="C36" i="78"/>
  <c r="D36" i="78"/>
  <c r="E36" i="78"/>
  <c r="F36" i="78"/>
  <c r="G36" i="78"/>
  <c r="I37" i="78"/>
  <c r="F9" i="78"/>
  <c r="F10" i="78"/>
  <c r="F11" i="78"/>
  <c r="I9" i="78"/>
  <c r="I10" i="78"/>
  <c r="I11" i="78"/>
  <c r="F5" i="78"/>
  <c r="I5" i="78"/>
  <c r="F6" i="78"/>
  <c r="I6" i="78"/>
  <c r="F7" i="78"/>
  <c r="I7" i="78"/>
  <c r="F8" i="78"/>
  <c r="I8" i="78"/>
  <c r="Z5" i="78"/>
  <c r="Z6" i="78"/>
  <c r="Z7" i="78"/>
  <c r="Z8" i="78"/>
  <c r="Z9" i="78"/>
  <c r="Z10" i="78"/>
  <c r="Z11" i="78"/>
  <c r="Z12" i="78"/>
  <c r="Z13" i="78"/>
  <c r="Z14" i="78"/>
  <c r="Z15" i="78"/>
  <c r="Z16" i="78"/>
  <c r="Z17" i="78"/>
  <c r="Z18" i="78"/>
  <c r="Z19" i="78"/>
  <c r="Z20" i="78"/>
  <c r="Z21" i="78"/>
  <c r="Z22" i="78"/>
  <c r="Z23" i="78"/>
  <c r="Z24" i="78"/>
  <c r="Z25" i="78"/>
  <c r="Z26" i="78"/>
  <c r="Z27" i="78"/>
  <c r="Z28" i="78"/>
  <c r="Z29" i="78"/>
  <c r="Z30" i="78"/>
  <c r="Z31" i="78"/>
  <c r="Z32" i="78"/>
  <c r="Z33" i="78"/>
  <c r="Z34" i="78"/>
  <c r="Z36" i="78"/>
  <c r="Z43" i="78"/>
  <c r="Y36" i="78"/>
  <c r="Y43" i="78"/>
  <c r="X36" i="78"/>
  <c r="X43" i="78"/>
  <c r="W36" i="78"/>
  <c r="W43" i="78"/>
  <c r="U36" i="78"/>
  <c r="U43" i="78"/>
  <c r="T36" i="78"/>
  <c r="T43" i="78"/>
  <c r="S36" i="78"/>
  <c r="S43" i="78"/>
  <c r="R36" i="78"/>
  <c r="R43" i="78"/>
  <c r="L5" i="78"/>
  <c r="L6" i="78"/>
  <c r="L7" i="78"/>
  <c r="L8" i="78"/>
  <c r="L9" i="78"/>
  <c r="L10" i="78"/>
  <c r="L11" i="78"/>
  <c r="L12" i="78"/>
  <c r="L13" i="78"/>
  <c r="L14" i="78"/>
  <c r="L15" i="78"/>
  <c r="L16" i="78"/>
  <c r="L17" i="78"/>
  <c r="L18" i="78"/>
  <c r="L19" i="78"/>
  <c r="L20" i="78"/>
  <c r="L21" i="78"/>
  <c r="L22" i="78"/>
  <c r="L23" i="78"/>
  <c r="L24" i="78"/>
  <c r="L25" i="78"/>
  <c r="L26" i="78"/>
  <c r="L27" i="78"/>
  <c r="L28" i="78"/>
  <c r="L29" i="78"/>
  <c r="L30" i="78"/>
  <c r="L31" i="78"/>
  <c r="L32" i="78"/>
  <c r="L33" i="78"/>
  <c r="L34" i="78"/>
  <c r="L35" i="78"/>
  <c r="L36" i="78"/>
  <c r="M5" i="78"/>
  <c r="M6" i="78"/>
  <c r="M7" i="78"/>
  <c r="M8" i="78"/>
  <c r="M9" i="78"/>
  <c r="M10" i="78"/>
  <c r="M11" i="78"/>
  <c r="M12" i="78"/>
  <c r="M13" i="78"/>
  <c r="M14" i="78"/>
  <c r="M15" i="78"/>
  <c r="M16" i="78"/>
  <c r="M17" i="78"/>
  <c r="M18" i="78"/>
  <c r="M19" i="78"/>
  <c r="M20" i="78"/>
  <c r="M21" i="78"/>
  <c r="M22" i="78"/>
  <c r="M23" i="78"/>
  <c r="M24" i="78"/>
  <c r="M25" i="78"/>
  <c r="M26" i="78"/>
  <c r="M27" i="78"/>
  <c r="M28" i="78"/>
  <c r="M29" i="78"/>
  <c r="M30" i="78"/>
  <c r="M31" i="78"/>
  <c r="M32" i="78"/>
  <c r="M33" i="78"/>
  <c r="M34" i="78"/>
  <c r="M35" i="78"/>
  <c r="M36" i="78"/>
  <c r="N5" i="78"/>
  <c r="N6" i="78"/>
  <c r="N7" i="78"/>
  <c r="N8" i="78"/>
  <c r="N9" i="78"/>
  <c r="N10" i="78"/>
  <c r="N11" i="78"/>
  <c r="N12" i="78"/>
  <c r="N13" i="78"/>
  <c r="N14" i="78"/>
  <c r="N15" i="78"/>
  <c r="N16" i="78"/>
  <c r="N17" i="78"/>
  <c r="N18" i="78"/>
  <c r="N19" i="78"/>
  <c r="N20" i="78"/>
  <c r="N21" i="78"/>
  <c r="N22" i="78"/>
  <c r="N23" i="78"/>
  <c r="N24" i="78"/>
  <c r="N25" i="78"/>
  <c r="N26" i="78"/>
  <c r="N27" i="78"/>
  <c r="N28" i="78"/>
  <c r="N29" i="78"/>
  <c r="N30" i="78"/>
  <c r="N31" i="78"/>
  <c r="N32" i="78"/>
  <c r="N33" i="78"/>
  <c r="N34" i="78"/>
  <c r="N35" i="78"/>
  <c r="N36" i="78"/>
  <c r="O36" i="78"/>
  <c r="O43" i="78"/>
  <c r="M43" i="78"/>
  <c r="L43" i="78"/>
  <c r="F34" i="78"/>
  <c r="I34" i="78"/>
  <c r="F35" i="78"/>
  <c r="I35" i="78"/>
  <c r="I43" i="78"/>
  <c r="H36" i="78"/>
  <c r="H43" i="78"/>
  <c r="G43" i="78"/>
  <c r="D43" i="78"/>
  <c r="C43" i="78"/>
  <c r="D40" i="78"/>
  <c r="Z35" i="78"/>
  <c r="O35" i="78"/>
  <c r="O34" i="78"/>
  <c r="Q33" i="78"/>
  <c r="O33" i="78"/>
  <c r="K33" i="78"/>
  <c r="Q32" i="78"/>
  <c r="O32" i="78"/>
  <c r="K32" i="78"/>
  <c r="Q31" i="78"/>
  <c r="O31" i="78"/>
  <c r="K31" i="78"/>
  <c r="Q30" i="78"/>
  <c r="O30" i="78"/>
  <c r="K30" i="78"/>
  <c r="Q29" i="78"/>
  <c r="O29" i="78"/>
  <c r="K29" i="78"/>
  <c r="Q28" i="78"/>
  <c r="O28" i="78"/>
  <c r="K28" i="78"/>
  <c r="Q27" i="78"/>
  <c r="O27" i="78"/>
  <c r="K27" i="78"/>
  <c r="Q26" i="78"/>
  <c r="O26" i="78"/>
  <c r="K26" i="78"/>
  <c r="Q25" i="78"/>
  <c r="O25" i="78"/>
  <c r="K25" i="78"/>
  <c r="Q24" i="78"/>
  <c r="O24" i="78"/>
  <c r="K24" i="78"/>
  <c r="Q23" i="78"/>
  <c r="O23" i="78"/>
  <c r="K23" i="78"/>
  <c r="Q22" i="78"/>
  <c r="O22" i="78"/>
  <c r="K22" i="78"/>
  <c r="Q21" i="78"/>
  <c r="O21" i="78"/>
  <c r="K21" i="78"/>
  <c r="Q20" i="78"/>
  <c r="O20" i="78"/>
  <c r="K20" i="78"/>
  <c r="Q19" i="78"/>
  <c r="O19" i="78"/>
  <c r="K19" i="78"/>
  <c r="Q18" i="78"/>
  <c r="O18" i="78"/>
  <c r="K18" i="78"/>
  <c r="Q17" i="78"/>
  <c r="O17" i="78"/>
  <c r="K17" i="78"/>
  <c r="Q16" i="78"/>
  <c r="O16" i="78"/>
  <c r="K16" i="78"/>
  <c r="Q15" i="78"/>
  <c r="O15" i="78"/>
  <c r="K15" i="78"/>
  <c r="Q14" i="78"/>
  <c r="O14" i="78"/>
  <c r="K14" i="78"/>
  <c r="Q13" i="78"/>
  <c r="O13" i="78"/>
  <c r="K13" i="78"/>
  <c r="Q12" i="78"/>
  <c r="O12" i="78"/>
  <c r="K12" i="78"/>
  <c r="Q11" i="78"/>
  <c r="O11" i="78"/>
  <c r="K11" i="78"/>
  <c r="Q10" i="78"/>
  <c r="O10" i="78"/>
  <c r="K10" i="78"/>
  <c r="Q9" i="78"/>
  <c r="O9" i="78"/>
  <c r="K9" i="78"/>
  <c r="Q8" i="78"/>
  <c r="O8" i="78"/>
  <c r="K8" i="78"/>
  <c r="Q7" i="78"/>
  <c r="O7" i="78"/>
  <c r="K7" i="78"/>
  <c r="Q6" i="78"/>
  <c r="O6" i="78"/>
  <c r="K6" i="78"/>
  <c r="Q5" i="78"/>
  <c r="O5" i="78"/>
  <c r="K5" i="78"/>
  <c r="W2" i="78"/>
  <c r="O2" i="78"/>
  <c r="T1" i="78"/>
  <c r="I31" i="76"/>
  <c r="I36" i="76"/>
  <c r="F31" i="76"/>
  <c r="F33" i="76"/>
  <c r="I33" i="76"/>
  <c r="F34" i="76"/>
  <c r="I34" i="76"/>
  <c r="F35" i="76"/>
  <c r="I35" i="76"/>
  <c r="F29" i="76"/>
  <c r="I29" i="76"/>
  <c r="F30" i="76"/>
  <c r="I30" i="76"/>
  <c r="F32" i="76"/>
  <c r="I32" i="76"/>
  <c r="K35" i="76"/>
  <c r="Q35" i="76"/>
  <c r="Y36" i="76"/>
  <c r="Y43" i="76"/>
  <c r="X36" i="76"/>
  <c r="X43" i="76"/>
  <c r="W36" i="76"/>
  <c r="W43" i="76"/>
  <c r="U36" i="76"/>
  <c r="U43" i="76"/>
  <c r="T36" i="76"/>
  <c r="T43" i="76"/>
  <c r="S36" i="76"/>
  <c r="S43" i="76"/>
  <c r="R36" i="76"/>
  <c r="R43" i="76"/>
  <c r="H36" i="76"/>
  <c r="H43" i="76"/>
  <c r="G36" i="76"/>
  <c r="G43" i="76"/>
  <c r="E36" i="76"/>
  <c r="D36" i="76"/>
  <c r="D43" i="76"/>
  <c r="C36" i="76"/>
  <c r="C43" i="76"/>
  <c r="Z35" i="76"/>
  <c r="N35" i="76"/>
  <c r="M35" i="76"/>
  <c r="L35" i="76"/>
  <c r="O35" i="76"/>
  <c r="Z34" i="76"/>
  <c r="Q34" i="76"/>
  <c r="N34" i="76"/>
  <c r="M34" i="76"/>
  <c r="L34" i="76"/>
  <c r="K34" i="76"/>
  <c r="Z33" i="76"/>
  <c r="Q33" i="76"/>
  <c r="N33" i="76"/>
  <c r="M33" i="76"/>
  <c r="L33" i="76"/>
  <c r="K33" i="76"/>
  <c r="Z32" i="76"/>
  <c r="Q32" i="76"/>
  <c r="N32" i="76"/>
  <c r="M32" i="76"/>
  <c r="L32" i="76"/>
  <c r="O32" i="76"/>
  <c r="K32" i="76"/>
  <c r="Z31" i="76"/>
  <c r="Q31" i="76"/>
  <c r="N31" i="76"/>
  <c r="L31" i="76"/>
  <c r="M31" i="76"/>
  <c r="O31" i="76"/>
  <c r="K31" i="76"/>
  <c r="Z30" i="76"/>
  <c r="Q30" i="76"/>
  <c r="N30" i="76"/>
  <c r="M30" i="76"/>
  <c r="L30" i="76"/>
  <c r="O30" i="76"/>
  <c r="K30" i="76"/>
  <c r="Z29" i="76"/>
  <c r="Q29" i="76"/>
  <c r="N29" i="76"/>
  <c r="M29" i="76"/>
  <c r="L29" i="76"/>
  <c r="K29" i="76"/>
  <c r="Z28" i="76"/>
  <c r="Q28" i="76"/>
  <c r="N28" i="76"/>
  <c r="M28" i="76"/>
  <c r="L28" i="76"/>
  <c r="K28" i="76"/>
  <c r="F28" i="76"/>
  <c r="I28" i="76"/>
  <c r="Z27" i="76"/>
  <c r="Q27" i="76"/>
  <c r="N27" i="76"/>
  <c r="M27" i="76"/>
  <c r="L27" i="76"/>
  <c r="O27" i="76"/>
  <c r="K27" i="76"/>
  <c r="F27" i="76"/>
  <c r="I27" i="76"/>
  <c r="Z26" i="76"/>
  <c r="Q26" i="76"/>
  <c r="N26" i="76"/>
  <c r="M26" i="76"/>
  <c r="O26" i="76"/>
  <c r="L26" i="76"/>
  <c r="K26" i="76"/>
  <c r="F26" i="76"/>
  <c r="I26" i="76"/>
  <c r="Z25" i="76"/>
  <c r="Q25" i="76"/>
  <c r="N25" i="76"/>
  <c r="M25" i="76"/>
  <c r="L25" i="76"/>
  <c r="K25" i="76"/>
  <c r="F25" i="76"/>
  <c r="I25" i="76"/>
  <c r="Z24" i="76"/>
  <c r="Q24" i="76"/>
  <c r="N24" i="76"/>
  <c r="M24" i="76"/>
  <c r="L24" i="76"/>
  <c r="K24" i="76"/>
  <c r="F24" i="76"/>
  <c r="I24" i="76"/>
  <c r="Z23" i="76"/>
  <c r="Q23" i="76"/>
  <c r="N23" i="76"/>
  <c r="M23" i="76"/>
  <c r="L23" i="76"/>
  <c r="O23" i="76"/>
  <c r="K23" i="76"/>
  <c r="F23" i="76"/>
  <c r="I23" i="76"/>
  <c r="Z22" i="76"/>
  <c r="Q22" i="76"/>
  <c r="N22" i="76"/>
  <c r="M22" i="76"/>
  <c r="L22" i="76"/>
  <c r="O22" i="76"/>
  <c r="K22" i="76"/>
  <c r="F22" i="76"/>
  <c r="I22" i="76"/>
  <c r="Z21" i="76"/>
  <c r="Q21" i="76"/>
  <c r="N21" i="76"/>
  <c r="M21" i="76"/>
  <c r="L21" i="76"/>
  <c r="K21" i="76"/>
  <c r="F21" i="76"/>
  <c r="I21" i="76"/>
  <c r="Z20" i="76"/>
  <c r="Q20" i="76"/>
  <c r="N20" i="76"/>
  <c r="M20" i="76"/>
  <c r="L20" i="76"/>
  <c r="O20" i="76"/>
  <c r="K20" i="76"/>
  <c r="F20" i="76"/>
  <c r="I20" i="76"/>
  <c r="Z19" i="76"/>
  <c r="Q19" i="76"/>
  <c r="N19" i="76"/>
  <c r="M19" i="76"/>
  <c r="L19" i="76"/>
  <c r="O19" i="76"/>
  <c r="K19" i="76"/>
  <c r="F19" i="76"/>
  <c r="I19" i="76"/>
  <c r="Z18" i="76"/>
  <c r="Q18" i="76"/>
  <c r="N18" i="76"/>
  <c r="M18" i="76"/>
  <c r="O18" i="76"/>
  <c r="L18" i="76"/>
  <c r="K18" i="76"/>
  <c r="F18" i="76"/>
  <c r="I18" i="76"/>
  <c r="Z17" i="76"/>
  <c r="Q17" i="76"/>
  <c r="N17" i="76"/>
  <c r="M17" i="76"/>
  <c r="L17" i="76"/>
  <c r="K17" i="76"/>
  <c r="F17" i="76"/>
  <c r="I17" i="76"/>
  <c r="Z16" i="76"/>
  <c r="Q16" i="76"/>
  <c r="N16" i="76"/>
  <c r="M16" i="76"/>
  <c r="L16" i="76"/>
  <c r="O16" i="76"/>
  <c r="K16" i="76"/>
  <c r="F16" i="76"/>
  <c r="I16" i="76"/>
  <c r="Z15" i="76"/>
  <c r="Q15" i="76"/>
  <c r="N15" i="76"/>
  <c r="L15" i="76"/>
  <c r="M15" i="76"/>
  <c r="O15" i="76"/>
  <c r="K15" i="76"/>
  <c r="F15" i="76"/>
  <c r="I15" i="76"/>
  <c r="Z14" i="76"/>
  <c r="Q14" i="76"/>
  <c r="N14" i="76"/>
  <c r="M14" i="76"/>
  <c r="O14" i="76"/>
  <c r="L14" i="76"/>
  <c r="K14" i="76"/>
  <c r="F14" i="76"/>
  <c r="I14" i="76"/>
  <c r="Z13" i="76"/>
  <c r="Q13" i="76"/>
  <c r="N13" i="76"/>
  <c r="M13" i="76"/>
  <c r="L13" i="76"/>
  <c r="K13" i="76"/>
  <c r="F13" i="76"/>
  <c r="I13" i="76"/>
  <c r="Z12" i="76"/>
  <c r="Q12" i="76"/>
  <c r="N12" i="76"/>
  <c r="M12" i="76"/>
  <c r="L12" i="76"/>
  <c r="K12" i="76"/>
  <c r="F12" i="76"/>
  <c r="I12" i="76"/>
  <c r="Z11" i="76"/>
  <c r="Q11" i="76"/>
  <c r="N11" i="76"/>
  <c r="M11" i="76"/>
  <c r="L11" i="76"/>
  <c r="O11" i="76"/>
  <c r="K11" i="76"/>
  <c r="F11" i="76"/>
  <c r="I11" i="76"/>
  <c r="Z10" i="76"/>
  <c r="Q10" i="76"/>
  <c r="N10" i="76"/>
  <c r="M10" i="76"/>
  <c r="L10" i="76"/>
  <c r="O10" i="76"/>
  <c r="K10" i="76"/>
  <c r="F10" i="76"/>
  <c r="I10" i="76"/>
  <c r="Z9" i="76"/>
  <c r="Q9" i="76"/>
  <c r="N9" i="76"/>
  <c r="M9" i="76"/>
  <c r="L9" i="76"/>
  <c r="K9" i="76"/>
  <c r="F9" i="76"/>
  <c r="I9" i="76"/>
  <c r="Z8" i="76"/>
  <c r="Z36" i="76"/>
  <c r="Z43" i="76"/>
  <c r="Q8" i="76"/>
  <c r="N8" i="76"/>
  <c r="N36" i="76"/>
  <c r="M8" i="76"/>
  <c r="L8" i="76"/>
  <c r="K8" i="76"/>
  <c r="F8" i="76"/>
  <c r="I8" i="76"/>
  <c r="Z7" i="76"/>
  <c r="Q7" i="76"/>
  <c r="N7" i="76"/>
  <c r="M7" i="76"/>
  <c r="L7" i="76"/>
  <c r="O7" i="76"/>
  <c r="K7" i="76"/>
  <c r="F7" i="76"/>
  <c r="I7" i="76"/>
  <c r="Z6" i="76"/>
  <c r="Q6" i="76"/>
  <c r="N6" i="76"/>
  <c r="M6" i="76"/>
  <c r="L6" i="76"/>
  <c r="K6" i="76"/>
  <c r="F6" i="76"/>
  <c r="I6" i="76"/>
  <c r="Z5" i="76"/>
  <c r="Q5" i="76"/>
  <c r="N5" i="76"/>
  <c r="M5" i="76"/>
  <c r="L5" i="76"/>
  <c r="K5" i="76"/>
  <c r="F5" i="76"/>
  <c r="I5" i="76"/>
  <c r="W2" i="76"/>
  <c r="O2" i="76"/>
  <c r="T1" i="76"/>
  <c r="B6" i="29"/>
  <c r="I6" i="29"/>
  <c r="C6" i="29"/>
  <c r="D6" i="29"/>
  <c r="E6" i="29"/>
  <c r="F6" i="29"/>
  <c r="G6" i="29"/>
  <c r="H6" i="29"/>
  <c r="H10" i="29"/>
  <c r="H11" i="29"/>
  <c r="B7" i="29"/>
  <c r="I7" i="29"/>
  <c r="J7" i="29"/>
  <c r="K7" i="29"/>
  <c r="L7" i="29"/>
  <c r="C7" i="29"/>
  <c r="D7" i="29"/>
  <c r="E7" i="29"/>
  <c r="F7" i="29"/>
  <c r="G7" i="29"/>
  <c r="H7" i="29"/>
  <c r="B8" i="29"/>
  <c r="I8" i="29"/>
  <c r="J8" i="29"/>
  <c r="K8" i="29"/>
  <c r="L8" i="29"/>
  <c r="C8" i="29"/>
  <c r="D8" i="29"/>
  <c r="E8" i="29"/>
  <c r="F8" i="29"/>
  <c r="G8" i="29"/>
  <c r="H8" i="29"/>
  <c r="B10" i="29"/>
  <c r="I10" i="29"/>
  <c r="J10" i="29"/>
  <c r="K10" i="29"/>
  <c r="C10" i="29"/>
  <c r="D10" i="29"/>
  <c r="D11" i="29"/>
  <c r="E10" i="29"/>
  <c r="F10" i="29"/>
  <c r="G10" i="29"/>
  <c r="B6" i="67"/>
  <c r="C6" i="67"/>
  <c r="D6" i="67"/>
  <c r="E6" i="67"/>
  <c r="F6" i="67"/>
  <c r="G6" i="67"/>
  <c r="G10" i="67"/>
  <c r="G11" i="67"/>
  <c r="H6" i="67"/>
  <c r="B7" i="67"/>
  <c r="I7" i="67"/>
  <c r="C7" i="67"/>
  <c r="D7" i="67"/>
  <c r="E7" i="67"/>
  <c r="F7" i="67"/>
  <c r="G7" i="67"/>
  <c r="H7" i="67"/>
  <c r="B8" i="67"/>
  <c r="I8" i="67"/>
  <c r="J8" i="67"/>
  <c r="K8" i="67"/>
  <c r="L8" i="67"/>
  <c r="C8" i="67"/>
  <c r="D8" i="67"/>
  <c r="E8" i="67"/>
  <c r="F8" i="67"/>
  <c r="G8" i="67"/>
  <c r="H8" i="67"/>
  <c r="B10" i="67"/>
  <c r="I10" i="67"/>
  <c r="C10" i="67"/>
  <c r="D10" i="67"/>
  <c r="E10" i="67"/>
  <c r="E11" i="67"/>
  <c r="F10" i="67"/>
  <c r="H10" i="67"/>
  <c r="H11" i="67"/>
  <c r="B11" i="29"/>
  <c r="O9" i="76"/>
  <c r="O13" i="76"/>
  <c r="O17" i="76"/>
  <c r="O21" i="76"/>
  <c r="O25" i="76"/>
  <c r="O29" i="76"/>
  <c r="O34" i="76"/>
  <c r="F11" i="67"/>
  <c r="D11" i="67"/>
  <c r="F11" i="29"/>
  <c r="O6" i="76"/>
  <c r="J7" i="67"/>
  <c r="K7" i="67"/>
  <c r="L7" i="67"/>
  <c r="O33" i="76"/>
  <c r="O24" i="76"/>
  <c r="O12" i="76"/>
  <c r="L36" i="76"/>
  <c r="L43" i="76"/>
  <c r="O8" i="76"/>
  <c r="F36" i="76"/>
  <c r="D40" i="76"/>
  <c r="O28" i="76"/>
  <c r="I43" i="76"/>
  <c r="I11" i="29"/>
  <c r="J6" i="29"/>
  <c r="J10" i="67"/>
  <c r="K10" i="67"/>
  <c r="L10" i="67"/>
  <c r="C11" i="67"/>
  <c r="L10" i="29"/>
  <c r="G11" i="29"/>
  <c r="E11" i="29"/>
  <c r="C11" i="29"/>
  <c r="I6" i="67"/>
  <c r="B11" i="67"/>
  <c r="O5" i="76"/>
  <c r="M36" i="76"/>
  <c r="M43" i="76"/>
  <c r="K6" i="29"/>
  <c r="J11" i="29"/>
  <c r="J6" i="67"/>
  <c r="I11" i="67"/>
  <c r="O36" i="76"/>
  <c r="O43" i="76"/>
  <c r="K6" i="67"/>
  <c r="J11" i="67"/>
  <c r="K11" i="29"/>
  <c r="L6" i="29"/>
  <c r="L11" i="29"/>
  <c r="K11" i="67"/>
  <c r="L6" i="67"/>
  <c r="L11" i="67"/>
  <c r="O24" i="86" l="1"/>
  <c r="O16" i="86"/>
  <c r="O13" i="86"/>
  <c r="Z36" i="86"/>
  <c r="Z43" i="86" s="1"/>
  <c r="O7" i="86"/>
  <c r="L36" i="86"/>
  <c r="L43" i="86" s="1"/>
  <c r="N36" i="86"/>
  <c r="M36" i="86"/>
  <c r="M43" i="86" s="1"/>
  <c r="I36" i="86"/>
  <c r="O5" i="86"/>
  <c r="F36" i="86"/>
  <c r="D40" i="86" s="1"/>
  <c r="O22" i="85"/>
  <c r="O21" i="85"/>
  <c r="O20" i="85"/>
  <c r="O19" i="85"/>
  <c r="N36" i="85"/>
  <c r="O17" i="85"/>
  <c r="M36" i="85"/>
  <c r="M43" i="85" s="1"/>
  <c r="L36" i="85"/>
  <c r="L43" i="85" s="1"/>
  <c r="O15" i="85"/>
  <c r="O14" i="85"/>
  <c r="Z36" i="85"/>
  <c r="Z43" i="85" s="1"/>
  <c r="F36" i="85"/>
  <c r="D40" i="85" s="1"/>
  <c r="I36" i="85"/>
  <c r="O36" i="86" l="1"/>
  <c r="O43" i="86" s="1"/>
  <c r="I43" i="86"/>
  <c r="I37" i="86"/>
  <c r="O36" i="85"/>
  <c r="O43" i="85" s="1"/>
  <c r="I43" i="85"/>
  <c r="I37" i="85"/>
  <c r="I38" i="80" l="1"/>
  <c r="I38" i="83"/>
  <c r="I38" i="76"/>
  <c r="I38" i="82"/>
  <c r="I38" i="85"/>
  <c r="I38" i="78"/>
  <c r="I38" i="84"/>
  <c r="I38" i="86" l="1"/>
  <c r="I38" i="87" l="1"/>
  <c r="I38" i="90" l="1"/>
  <c r="I38" i="88"/>
</calcChain>
</file>

<file path=xl/sharedStrings.xml><?xml version="1.0" encoding="utf-8"?>
<sst xmlns="http://schemas.openxmlformats.org/spreadsheetml/2006/main" count="513" uniqueCount="41">
  <si>
    <t>INGRESOS</t>
  </si>
  <si>
    <t>USUARIOS</t>
  </si>
  <si>
    <t>OPERADORES</t>
  </si>
  <si>
    <t>UNIDADES</t>
  </si>
  <si>
    <t>FECHA</t>
  </si>
  <si>
    <t>TOTAL</t>
  </si>
  <si>
    <t>SUBROGADO</t>
  </si>
  <si>
    <t>AURORA</t>
  </si>
  <si>
    <t>MARINA</t>
  </si>
  <si>
    <t>TOTALES</t>
  </si>
  <si>
    <t>PROMEDIOS DIARIOS DE RECAUDACION</t>
  </si>
  <si>
    <t>PROMEDIO DE USUARIOS TRANSPORTADOS POR DIA</t>
  </si>
  <si>
    <t>PROM. DE OPERADORES LAB. POR DIA</t>
  </si>
  <si>
    <t>PROM. DE UNIDADES LAB. POR DIA</t>
  </si>
  <si>
    <t>OTROS INGRESOS</t>
  </si>
  <si>
    <t>SUBTOTAL</t>
  </si>
  <si>
    <t>PTO. VALLARTA</t>
  </si>
  <si>
    <t xml:space="preserve">PUERTO VALLARTA </t>
  </si>
  <si>
    <t>ENERO</t>
  </si>
  <si>
    <t>FEBRERO</t>
  </si>
  <si>
    <t>MARZO</t>
  </si>
  <si>
    <t>ABRIL</t>
  </si>
  <si>
    <t>MAYO</t>
  </si>
  <si>
    <t>JUNIO</t>
  </si>
  <si>
    <t>JULIO</t>
  </si>
  <si>
    <t>VALLARTA</t>
  </si>
  <si>
    <t>PROMEDIO MES</t>
  </si>
  <si>
    <t>ULT. 5 MESES</t>
  </si>
  <si>
    <t>INGRESOS REALES</t>
  </si>
  <si>
    <t>INGRESOS ESTIMADOS</t>
  </si>
  <si>
    <t>ANUAL</t>
  </si>
  <si>
    <t>PROMEDIO MENSUAL * UNIDAD</t>
  </si>
  <si>
    <t>BIENEVALE $3.75</t>
  </si>
  <si>
    <t>MENORES $3.75</t>
  </si>
  <si>
    <t>R  U  T  A      1  1        I  X  T  A  P  A</t>
  </si>
  <si>
    <t>R  U  T  A    1  1      I  X  T  A  P  A</t>
  </si>
  <si>
    <t>OPERADORES Y UNIDADES</t>
  </si>
  <si>
    <r>
      <t xml:space="preserve">TOTAL                    </t>
    </r>
    <r>
      <rPr>
        <b/>
        <sz val="8"/>
        <color indexed="9"/>
        <rFont val="Arial"/>
        <family val="2"/>
      </rPr>
      <t xml:space="preserve"> </t>
    </r>
    <r>
      <rPr>
        <sz val="8"/>
        <color indexed="9"/>
        <rFont val="Arial"/>
        <family val="2"/>
      </rPr>
      <t>(TRANSPORTACION Y SUBROGADO)</t>
    </r>
  </si>
  <si>
    <t xml:space="preserve"> NORMAL       $7.50</t>
  </si>
  <si>
    <t xml:space="preserve"> NORMAL      $7.50</t>
  </si>
  <si>
    <t>TOTAL   SUBROGADO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</si>
</sst>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34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color indexed="23"/>
      <name val="Arial"/>
      <family val="2"/>
    </font>
    <font>
      <sz val="14"/>
      <color indexed="23"/>
      <name val="Arial"/>
      <family val="2"/>
    </font>
    <font>
      <sz val="10"/>
      <color indexed="23"/>
      <name val="Arial"/>
      <family val="2"/>
    </font>
    <font>
      <sz val="8"/>
      <color indexed="23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16"/>
      <color rgb="FFFF0000"/>
      <name val="Arial"/>
      <family val="2"/>
    </font>
    <font>
      <b/>
      <sz val="22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 tint="-0.499984740745262"/>
      <name val="Arial"/>
      <family val="2"/>
    </font>
    <font>
      <b/>
      <sz val="10"/>
      <color rgb="FFC00000"/>
      <name val="Arial"/>
      <family val="2"/>
    </font>
    <font>
      <b/>
      <sz val="14"/>
      <color theme="0"/>
      <name val="Arial"/>
      <family val="2"/>
    </font>
    <font>
      <b/>
      <i/>
      <sz val="24"/>
      <color rgb="FFC00000"/>
      <name val="Arial"/>
      <family val="2"/>
    </font>
    <font>
      <b/>
      <i/>
      <sz val="12"/>
      <color rgb="FFC0000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14"/>
      <color theme="0"/>
      <name val="Arial"/>
      <family val="2"/>
    </font>
    <font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D7BA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EC6D6"/>
        <bgColor indexed="64"/>
      </patternFill>
    </fill>
    <fill>
      <patternFill patternType="solid">
        <fgColor rgb="FF00B050"/>
        <bgColor indexed="64"/>
      </patternFill>
    </fill>
    <fill>
      <gradientFill degree="18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rgb="FFA5A5A5"/>
      </patternFill>
    </fill>
    <fill>
      <patternFill patternType="solid">
        <fgColor rgb="FFB4FB9B"/>
        <bgColor indexed="64"/>
      </patternFill>
    </fill>
    <fill>
      <patternFill patternType="solid">
        <fgColor rgb="FFDDFB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9" fillId="17" borderId="28" applyNumberFormat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0" xfId="0" applyFont="1" applyFill="1"/>
    <xf numFmtId="0" fontId="4" fillId="0" borderId="3" xfId="0" applyFont="1" applyBorder="1"/>
    <xf numFmtId="0" fontId="4" fillId="0" borderId="4" xfId="0" applyFont="1" applyBorder="1"/>
    <xf numFmtId="3" fontId="4" fillId="0" borderId="5" xfId="0" applyNumberFormat="1" applyFont="1" applyBorder="1"/>
    <xf numFmtId="0" fontId="13" fillId="3" borderId="6" xfId="0" applyFont="1" applyFill="1" applyBorder="1"/>
    <xf numFmtId="4" fontId="4" fillId="0" borderId="0" xfId="0" applyNumberFormat="1" applyFont="1" applyBorder="1"/>
    <xf numFmtId="0" fontId="8" fillId="0" borderId="0" xfId="0" applyFont="1" applyBorder="1"/>
    <xf numFmtId="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/>
    <xf numFmtId="1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1" fillId="4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4" fillId="4" borderId="7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164" fontId="4" fillId="0" borderId="0" xfId="0" applyNumberFormat="1" applyFont="1" applyFill="1" applyBorder="1"/>
    <xf numFmtId="3" fontId="5" fillId="0" borderId="0" xfId="0" applyNumberFormat="1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3" fontId="1" fillId="0" borderId="0" xfId="0" applyNumberFormat="1" applyFont="1" applyFill="1" applyBorder="1"/>
    <xf numFmtId="0" fontId="6" fillId="0" borderId="0" xfId="0" applyFont="1" applyFill="1"/>
    <xf numFmtId="0" fontId="12" fillId="0" borderId="0" xfId="0" applyFont="1" applyFill="1" applyAlignment="1">
      <alignment horizontal="justify"/>
    </xf>
    <xf numFmtId="44" fontId="4" fillId="0" borderId="8" xfId="2" applyFont="1" applyBorder="1"/>
    <xf numFmtId="44" fontId="4" fillId="0" borderId="5" xfId="2" applyFont="1" applyBorder="1"/>
    <xf numFmtId="44" fontId="4" fillId="0" borderId="3" xfId="2" applyFont="1" applyBorder="1"/>
    <xf numFmtId="44" fontId="4" fillId="0" borderId="9" xfId="2" applyFont="1" applyBorder="1"/>
    <xf numFmtId="44" fontId="4" fillId="0" borderId="10" xfId="2" applyFont="1" applyBorder="1"/>
    <xf numFmtId="44" fontId="4" fillId="0" borderId="1" xfId="2" applyFont="1" applyBorder="1"/>
    <xf numFmtId="17" fontId="1" fillId="0" borderId="0" xfId="0" applyNumberFormat="1" applyFont="1" applyFill="1" applyAlignment="1">
      <alignment horizontal="left" vertical="center"/>
    </xf>
    <xf numFmtId="44" fontId="4" fillId="0" borderId="11" xfId="2" applyFont="1" applyBorder="1"/>
    <xf numFmtId="44" fontId="4" fillId="0" borderId="12" xfId="2" applyFont="1" applyBorder="1"/>
    <xf numFmtId="0" fontId="4" fillId="0" borderId="11" xfId="0" applyFont="1" applyBorder="1"/>
    <xf numFmtId="0" fontId="4" fillId="0" borderId="12" xfId="0" applyFont="1" applyBorder="1"/>
    <xf numFmtId="44" fontId="0" fillId="0" borderId="0" xfId="2" applyFont="1"/>
    <xf numFmtId="44" fontId="0" fillId="0" borderId="10" xfId="2" applyFont="1" applyBorder="1"/>
    <xf numFmtId="165" fontId="0" fillId="0" borderId="10" xfId="1" applyNumberFormat="1" applyFont="1" applyBorder="1"/>
    <xf numFmtId="0" fontId="12" fillId="6" borderId="10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right"/>
    </xf>
    <xf numFmtId="0" fontId="19" fillId="8" borderId="10" xfId="0" applyFont="1" applyFill="1" applyBorder="1" applyAlignment="1">
      <alignment horizontal="center"/>
    </xf>
    <xf numFmtId="44" fontId="0" fillId="0" borderId="10" xfId="0" applyNumberFormat="1" applyBorder="1"/>
    <xf numFmtId="0" fontId="2" fillId="9" borderId="1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4" fontId="0" fillId="10" borderId="10" xfId="0" applyNumberFormat="1" applyFill="1" applyBorder="1"/>
    <xf numFmtId="0" fontId="2" fillId="0" borderId="0" xfId="0" applyFont="1" applyFill="1" applyBorder="1" applyAlignment="1"/>
    <xf numFmtId="0" fontId="16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5" fontId="4" fillId="10" borderId="14" xfId="0" applyNumberFormat="1" applyFont="1" applyFill="1" applyBorder="1" applyAlignment="1">
      <alignment horizontal="center"/>
    </xf>
    <xf numFmtId="17" fontId="20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" fontId="21" fillId="0" borderId="0" xfId="0" applyNumberFormat="1" applyFont="1" applyFill="1" applyAlignment="1">
      <alignment horizontal="center" vertical="center"/>
    </xf>
    <xf numFmtId="17" fontId="22" fillId="0" borderId="0" xfId="0" applyNumberFormat="1" applyFont="1" applyAlignment="1">
      <alignment vertical="center"/>
    </xf>
    <xf numFmtId="3" fontId="4" fillId="10" borderId="18" xfId="0" applyNumberFormat="1" applyFont="1" applyFill="1" applyBorder="1"/>
    <xf numFmtId="3" fontId="4" fillId="10" borderId="19" xfId="0" applyNumberFormat="1" applyFont="1" applyFill="1" applyBorder="1"/>
    <xf numFmtId="0" fontId="23" fillId="0" borderId="0" xfId="0" applyFont="1" applyAlignment="1">
      <alignment horizontal="right"/>
    </xf>
    <xf numFmtId="44" fontId="23" fillId="0" borderId="0" xfId="0" applyNumberFormat="1" applyFont="1"/>
    <xf numFmtId="3" fontId="4" fillId="0" borderId="20" xfId="0" applyNumberFormat="1" applyFont="1" applyBorder="1"/>
    <xf numFmtId="0" fontId="11" fillId="1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" fontId="24" fillId="0" borderId="0" xfId="0" applyNumberFormat="1" applyFont="1" applyFill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4" fillId="4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14" xfId="0" applyFont="1" applyBorder="1"/>
    <xf numFmtId="0" fontId="4" fillId="0" borderId="2" xfId="0" applyFont="1" applyFill="1" applyBorder="1"/>
    <xf numFmtId="0" fontId="25" fillId="11" borderId="6" xfId="0" applyFont="1" applyFill="1" applyBorder="1" applyAlignment="1">
      <alignment horizontal="center"/>
    </xf>
    <xf numFmtId="0" fontId="4" fillId="12" borderId="6" xfId="0" applyFont="1" applyFill="1" applyBorder="1"/>
    <xf numFmtId="0" fontId="26" fillId="0" borderId="0" xfId="0" applyFont="1" applyFill="1"/>
    <xf numFmtId="0" fontId="27" fillId="0" borderId="0" xfId="0" applyFont="1" applyFill="1" applyAlignment="1">
      <alignment vertical="center"/>
    </xf>
    <xf numFmtId="0" fontId="14" fillId="7" borderId="6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44" fontId="4" fillId="13" borderId="21" xfId="2" applyFont="1" applyFill="1" applyBorder="1"/>
    <xf numFmtId="44" fontId="4" fillId="13" borderId="7" xfId="2" applyFont="1" applyFill="1" applyBorder="1"/>
    <xf numFmtId="44" fontId="4" fillId="0" borderId="20" xfId="2" applyFont="1" applyBorder="1"/>
    <xf numFmtId="44" fontId="4" fillId="0" borderId="24" xfId="2" applyFont="1" applyBorder="1"/>
    <xf numFmtId="44" fontId="5" fillId="0" borderId="14" xfId="2" applyFont="1" applyBorder="1"/>
    <xf numFmtId="44" fontId="5" fillId="0" borderId="4" xfId="2" applyFont="1" applyBorder="1"/>
    <xf numFmtId="44" fontId="5" fillId="0" borderId="17" xfId="2" applyFont="1" applyBorder="1"/>
    <xf numFmtId="3" fontId="5" fillId="0" borderId="4" xfId="0" applyNumberFormat="1" applyFont="1" applyBorder="1"/>
    <xf numFmtId="3" fontId="5" fillId="0" borderId="25" xfId="0" applyNumberFormat="1" applyFont="1" applyBorder="1"/>
    <xf numFmtId="3" fontId="5" fillId="7" borderId="6" xfId="0" applyNumberFormat="1" applyFont="1" applyFill="1" applyBorder="1"/>
    <xf numFmtId="15" fontId="4" fillId="14" borderId="14" xfId="0" applyNumberFormat="1" applyFont="1" applyFill="1" applyBorder="1" applyAlignment="1">
      <alignment horizontal="center"/>
    </xf>
    <xf numFmtId="0" fontId="18" fillId="12" borderId="17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44" fontId="29" fillId="17" borderId="28" xfId="3" applyNumberFormat="1"/>
    <xf numFmtId="15" fontId="4" fillId="19" borderId="14" xfId="0" applyNumberFormat="1" applyFont="1" applyFill="1" applyBorder="1" applyAlignment="1">
      <alignment horizontal="center"/>
    </xf>
    <xf numFmtId="0" fontId="17" fillId="21" borderId="6" xfId="0" applyFont="1" applyFill="1" applyBorder="1" applyAlignment="1">
      <alignment horizontal="center"/>
    </xf>
    <xf numFmtId="0" fontId="14" fillId="18" borderId="13" xfId="0" applyFont="1" applyFill="1" applyBorder="1" applyAlignment="1">
      <alignment horizontal="center" vertical="center" wrapText="1"/>
    </xf>
    <xf numFmtId="44" fontId="5" fillId="18" borderId="6" xfId="2" applyFont="1" applyFill="1" applyBorder="1"/>
    <xf numFmtId="44" fontId="32" fillId="15" borderId="21" xfId="2" applyFont="1" applyFill="1" applyBorder="1"/>
    <xf numFmtId="44" fontId="25" fillId="22" borderId="6" xfId="2" applyFont="1" applyFill="1" applyBorder="1"/>
    <xf numFmtId="0" fontId="25" fillId="22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44" fontId="4" fillId="10" borderId="19" xfId="2" applyFont="1" applyFill="1" applyBorder="1"/>
    <xf numFmtId="4" fontId="10" fillId="0" borderId="0" xfId="0" applyNumberFormat="1" applyFont="1" applyBorder="1" applyAlignment="1">
      <alignment horizontal="center"/>
    </xf>
    <xf numFmtId="0" fontId="33" fillId="0" borderId="0" xfId="0" applyFont="1"/>
    <xf numFmtId="0" fontId="33" fillId="0" borderId="0" xfId="0" applyFont="1" applyFill="1" applyBorder="1"/>
    <xf numFmtId="44" fontId="4" fillId="13" borderId="21" xfId="2" applyFont="1" applyFill="1" applyBorder="1" applyAlignment="1">
      <alignment vertical="center"/>
    </xf>
    <xf numFmtId="44" fontId="4" fillId="13" borderId="7" xfId="2" applyFont="1" applyFill="1" applyBorder="1" applyAlignment="1">
      <alignment vertical="center"/>
    </xf>
    <xf numFmtId="44" fontId="5" fillId="18" borderId="6" xfId="2" applyFont="1" applyFill="1" applyBorder="1" applyAlignment="1">
      <alignment vertical="center"/>
    </xf>
    <xf numFmtId="44" fontId="32" fillId="15" borderId="21" xfId="2" applyFont="1" applyFill="1" applyBorder="1" applyAlignment="1">
      <alignment vertical="center"/>
    </xf>
    <xf numFmtId="44" fontId="4" fillId="10" borderId="19" xfId="2" applyFont="1" applyFill="1" applyBorder="1" applyAlignment="1">
      <alignment vertical="center"/>
    </xf>
    <xf numFmtId="44" fontId="25" fillId="22" borderId="6" xfId="2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25" fillId="11" borderId="6" xfId="0" applyFont="1" applyFill="1" applyBorder="1" applyAlignment="1">
      <alignment horizontal="center" vertical="center"/>
    </xf>
    <xf numFmtId="3" fontId="4" fillId="10" borderId="18" xfId="0" applyNumberFormat="1" applyFont="1" applyFill="1" applyBorder="1" applyAlignment="1">
      <alignment vertical="center"/>
    </xf>
    <xf numFmtId="3" fontId="4" fillId="10" borderId="19" xfId="0" applyNumberFormat="1" applyFont="1" applyFill="1" applyBorder="1" applyAlignment="1">
      <alignment vertical="center"/>
    </xf>
    <xf numFmtId="3" fontId="5" fillId="7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17" fillId="21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/>
    </xf>
    <xf numFmtId="0" fontId="25" fillId="11" borderId="22" xfId="0" applyFont="1" applyFill="1" applyBorder="1" applyAlignment="1">
      <alignment horizontal="center"/>
    </xf>
    <xf numFmtId="0" fontId="5" fillId="20" borderId="22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/>
    </xf>
    <xf numFmtId="0" fontId="5" fillId="10" borderId="26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27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left" vertical="center"/>
    </xf>
    <xf numFmtId="0" fontId="14" fillId="13" borderId="2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14" fillId="13" borderId="27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4">
    <cellStyle name="Celda de comprobación" xfId="3" builtinId="23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B4FB9B"/>
      <color rgb="FFDDFB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92243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92244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92245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92246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123825</xdr:rowOff>
    </xdr:from>
    <xdr:to>
      <xdr:col>9</xdr:col>
      <xdr:colOff>933450</xdr:colOff>
      <xdr:row>2</xdr:row>
      <xdr:rowOff>19050</xdr:rowOff>
    </xdr:to>
    <xdr:pic>
      <xdr:nvPicPr>
        <xdr:cNvPr id="2" name="1 Imagen" descr="ingreso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3825"/>
          <a:ext cx="1676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2</xdr:row>
      <xdr:rowOff>28575</xdr:rowOff>
    </xdr:to>
    <xdr:pic>
      <xdr:nvPicPr>
        <xdr:cNvPr id="3" name="2 Imagen" descr="LOGO 2013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790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123825</xdr:rowOff>
    </xdr:from>
    <xdr:to>
      <xdr:col>9</xdr:col>
      <xdr:colOff>933450</xdr:colOff>
      <xdr:row>2</xdr:row>
      <xdr:rowOff>19050</xdr:rowOff>
    </xdr:to>
    <xdr:pic>
      <xdr:nvPicPr>
        <xdr:cNvPr id="81533" name="1 Imagen" descr="ingreso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3825"/>
          <a:ext cx="1676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2</xdr:row>
      <xdr:rowOff>28575</xdr:rowOff>
    </xdr:to>
    <xdr:pic>
      <xdr:nvPicPr>
        <xdr:cNvPr id="81534" name="2 Imagen" descr="LOGO 2013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790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123825</xdr:rowOff>
    </xdr:from>
    <xdr:to>
      <xdr:col>9</xdr:col>
      <xdr:colOff>933450</xdr:colOff>
      <xdr:row>2</xdr:row>
      <xdr:rowOff>19050</xdr:rowOff>
    </xdr:to>
    <xdr:pic>
      <xdr:nvPicPr>
        <xdr:cNvPr id="88239" name="1 Imagen" descr="ingreso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3825"/>
          <a:ext cx="1676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2</xdr:row>
      <xdr:rowOff>28575</xdr:rowOff>
    </xdr:to>
    <xdr:pic>
      <xdr:nvPicPr>
        <xdr:cNvPr id="88240" name="2 Imagen" descr="LOGO 2013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790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1238250</xdr:colOff>
      <xdr:row>0</xdr:row>
      <xdr:rowOff>19050</xdr:rowOff>
    </xdr:from>
    <xdr:to>
      <xdr:col>8</xdr:col>
      <xdr:colOff>914400</xdr:colOff>
      <xdr:row>0</xdr:row>
      <xdr:rowOff>295275</xdr:rowOff>
    </xdr:to>
    <xdr:pic>
      <xdr:nvPicPr>
        <xdr:cNvPr id="2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19050"/>
          <a:ext cx="1847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57150</xdr:rowOff>
    </xdr:from>
    <xdr:to>
      <xdr:col>4</xdr:col>
      <xdr:colOff>762000</xdr:colOff>
      <xdr:row>0</xdr:row>
      <xdr:rowOff>276225</xdr:rowOff>
    </xdr:to>
    <xdr:pic>
      <xdr:nvPicPr>
        <xdr:cNvPr id="3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0</xdr:row>
      <xdr:rowOff>57150</xdr:rowOff>
    </xdr:from>
    <xdr:to>
      <xdr:col>22</xdr:col>
      <xdr:colOff>361950</xdr:colOff>
      <xdr:row>0</xdr:row>
      <xdr:rowOff>285750</xdr:rowOff>
    </xdr:to>
    <xdr:pic>
      <xdr:nvPicPr>
        <xdr:cNvPr id="4" name="13 Imagen" descr="LOGO 20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57150"/>
          <a:ext cx="952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57150</xdr:rowOff>
    </xdr:from>
    <xdr:to>
      <xdr:col>16</xdr:col>
      <xdr:colOff>742950</xdr:colOff>
      <xdr:row>0</xdr:row>
      <xdr:rowOff>276225</xdr:rowOff>
    </xdr:to>
    <xdr:pic>
      <xdr:nvPicPr>
        <xdr:cNvPr id="5" name="14 Imagen" descr="ingres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57150"/>
          <a:ext cx="1533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rnando.barrios/Documents/INGRESOS/INFORMES/INFORME%202016/GDL%202016/GDL%20Ingresos%20y%20Usuario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16"/>
      <sheetName val="FEB 16"/>
      <sheetName val="MAR 16"/>
      <sheetName val="ABR 16"/>
      <sheetName val="MAY 16"/>
      <sheetName val="JUN 16"/>
      <sheetName val="JUL 16"/>
      <sheetName val="AGO 16"/>
      <sheetName val="SEP 16"/>
      <sheetName val="OCT 16"/>
      <sheetName val="NOV 16"/>
      <sheetName val="DIC 16"/>
      <sheetName val="DIC 16 (2)"/>
      <sheetName val="ANUAL"/>
      <sheetName val="Informe de compatibilidad"/>
      <sheetName val="ESTIMACION ANUAL"/>
    </sheetNames>
    <sheetDataSet>
      <sheetData sheetId="0">
        <row r="36">
          <cell r="AP36">
            <v>327426.25</v>
          </cell>
        </row>
      </sheetData>
      <sheetData sheetId="1">
        <row r="36">
          <cell r="AP36">
            <v>331918.75</v>
          </cell>
        </row>
      </sheetData>
      <sheetData sheetId="2">
        <row r="36">
          <cell r="AP36">
            <v>460373.5</v>
          </cell>
        </row>
      </sheetData>
      <sheetData sheetId="3">
        <row r="36">
          <cell r="AP36">
            <v>400659.75</v>
          </cell>
        </row>
      </sheetData>
      <sheetData sheetId="4">
        <row r="36">
          <cell r="AP36">
            <v>398189.25</v>
          </cell>
        </row>
      </sheetData>
      <sheetData sheetId="5">
        <row r="36">
          <cell r="AP36">
            <v>296905</v>
          </cell>
        </row>
      </sheetData>
      <sheetData sheetId="6">
        <row r="36">
          <cell r="AP36">
            <v>344590</v>
          </cell>
        </row>
      </sheetData>
      <sheetData sheetId="7">
        <row r="36">
          <cell r="AP36">
            <v>380008</v>
          </cell>
        </row>
      </sheetData>
      <sheetData sheetId="8">
        <row r="36">
          <cell r="AP36">
            <v>299588.75</v>
          </cell>
        </row>
      </sheetData>
      <sheetData sheetId="9">
        <row r="36">
          <cell r="AP36">
            <v>4754087</v>
          </cell>
        </row>
      </sheetData>
      <sheetData sheetId="10">
        <row r="36">
          <cell r="AP36">
            <v>4798461</v>
          </cell>
        </row>
      </sheetData>
      <sheetData sheetId="11">
        <row r="36">
          <cell r="AS36">
            <v>65543.5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28" activePane="bottomRight" state="frozen"/>
      <selection activeCell="B49" sqref="B49"/>
      <selection pane="topRight" activeCell="B49" sqref="B49"/>
      <selection pane="bottomLeft" activeCell="B49" sqref="B49"/>
      <selection pane="bottomRight" activeCell="C3" sqref="C3:F3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5" width="16.28515625" customWidth="1"/>
    <col min="6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4.140625" customWidth="1"/>
    <col min="13" max="13" width="13.7109375" customWidth="1"/>
    <col min="14" max="14" width="14.5703125" bestFit="1" customWidth="1"/>
    <col min="15" max="15" width="11.7109375" customWidth="1"/>
    <col min="16" max="16" width="5.5703125" customWidth="1"/>
    <col min="17" max="17" width="14" bestFit="1" customWidth="1"/>
    <col min="18" max="18" width="12" customWidth="1"/>
    <col min="19" max="20" width="0" hidden="1" customWidth="1"/>
    <col min="21" max="21" width="12.140625" hidden="1" customWidth="1"/>
    <col min="22" max="22" width="9.5703125" customWidth="1"/>
    <col min="23" max="23" width="9.28515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42370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42370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42370</v>
      </c>
      <c r="P2" s="34"/>
      <c r="Q2" s="92" t="s">
        <v>36</v>
      </c>
      <c r="R2" s="80"/>
      <c r="S2" s="61"/>
      <c r="T2" s="61"/>
      <c r="U2" s="61"/>
      <c r="W2" s="81">
        <f>F1</f>
        <v>42370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44" t="s">
        <v>35</v>
      </c>
      <c r="M3" s="145"/>
      <c r="N3" s="146"/>
      <c r="O3" s="3"/>
      <c r="P3" s="3"/>
      <c r="Q3" s="3"/>
      <c r="R3" s="147" t="s">
        <v>35</v>
      </c>
      <c r="S3" s="148"/>
      <c r="T3" s="148"/>
      <c r="U3" s="148"/>
      <c r="V3" s="148"/>
      <c r="W3" s="14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1</v>
      </c>
      <c r="B5" s="110">
        <v>42370</v>
      </c>
      <c r="C5" s="37">
        <v>6247.5</v>
      </c>
      <c r="D5" s="37">
        <v>607.5</v>
      </c>
      <c r="E5" s="97">
        <v>0</v>
      </c>
      <c r="F5" s="99">
        <f>SUM(C5+D5+E5)</f>
        <v>6855</v>
      </c>
      <c r="G5" s="36">
        <v>0</v>
      </c>
      <c r="H5" s="38">
        <v>0</v>
      </c>
      <c r="I5" s="100">
        <f>F5+G5+H5</f>
        <v>6855</v>
      </c>
      <c r="J5" s="17"/>
      <c r="K5" s="63">
        <f>B5</f>
        <v>42370</v>
      </c>
      <c r="L5" s="15">
        <f>C5/7.5</f>
        <v>833</v>
      </c>
      <c r="M5" s="15">
        <f>D5/3.75</f>
        <v>162</v>
      </c>
      <c r="N5" s="78">
        <f>E5/3.75</f>
        <v>0</v>
      </c>
      <c r="O5" s="102">
        <f>SUM(L5:N5)</f>
        <v>995</v>
      </c>
      <c r="P5" s="27"/>
      <c r="Q5" s="105">
        <f>B5</f>
        <v>42370</v>
      </c>
      <c r="R5" s="85">
        <v>5</v>
      </c>
      <c r="S5" s="82"/>
      <c r="T5" s="13"/>
      <c r="U5" s="14"/>
      <c r="V5" s="3"/>
      <c r="W5" s="87">
        <v>3</v>
      </c>
      <c r="X5" s="82"/>
      <c r="Y5" s="13"/>
      <c r="Z5" s="14">
        <f t="shared" ref="Z5:Z35" si="0">SUM(W5:Y5)</f>
        <v>3</v>
      </c>
      <c r="AA5" s="3"/>
    </row>
    <row r="6" spans="1:29" ht="18.75" thickBot="1" x14ac:dyDescent="0.3">
      <c r="A6" s="120">
        <v>2</v>
      </c>
      <c r="B6" s="110">
        <v>42371</v>
      </c>
      <c r="C6" s="37">
        <v>8220</v>
      </c>
      <c r="D6" s="40">
        <v>772.5</v>
      </c>
      <c r="E6" s="98">
        <v>0</v>
      </c>
      <c r="F6" s="100">
        <f t="shared" ref="F6:F36" si="1">SUM(C6+D6+E6)</f>
        <v>8992.5</v>
      </c>
      <c r="G6" s="39">
        <v>0</v>
      </c>
      <c r="H6" s="41">
        <v>0</v>
      </c>
      <c r="I6" s="100">
        <f t="shared" ref="I6:I35" si="2">F6+G6+H6</f>
        <v>8992.5</v>
      </c>
      <c r="J6" s="17"/>
      <c r="K6" s="63">
        <f t="shared" ref="K6:K35" si="3">B6</f>
        <v>42371</v>
      </c>
      <c r="L6" s="15">
        <f>C6/7.5</f>
        <v>1096</v>
      </c>
      <c r="M6" s="15">
        <f>D6/3.75</f>
        <v>206</v>
      </c>
      <c r="N6" s="78">
        <f t="shared" ref="N6:N35" si="4">E6/3.75</f>
        <v>0</v>
      </c>
      <c r="O6" s="102">
        <f t="shared" ref="O6:O36" si="5">SUM(L6:N6)</f>
        <v>1302</v>
      </c>
      <c r="P6" s="27"/>
      <c r="Q6" s="105">
        <f t="shared" ref="Q6:Q35" si="6">B6</f>
        <v>42371</v>
      </c>
      <c r="R6" s="86">
        <v>9</v>
      </c>
      <c r="S6" s="83"/>
      <c r="T6" s="5"/>
      <c r="U6" s="6"/>
      <c r="V6" s="3"/>
      <c r="W6" s="6">
        <v>5</v>
      </c>
      <c r="X6" s="83"/>
      <c r="Y6" s="5"/>
      <c r="Z6" s="6">
        <f t="shared" si="0"/>
        <v>5</v>
      </c>
      <c r="AA6" s="3"/>
    </row>
    <row r="7" spans="1:29" ht="18.75" thickBot="1" x14ac:dyDescent="0.3">
      <c r="A7" s="120">
        <v>3</v>
      </c>
      <c r="B7" s="110">
        <v>42372</v>
      </c>
      <c r="C7" s="37">
        <v>6570</v>
      </c>
      <c r="D7" s="40">
        <v>525</v>
      </c>
      <c r="E7" s="98">
        <v>0</v>
      </c>
      <c r="F7" s="100">
        <f t="shared" si="1"/>
        <v>7095</v>
      </c>
      <c r="G7" s="39">
        <v>0</v>
      </c>
      <c r="H7" s="41">
        <v>0</v>
      </c>
      <c r="I7" s="100">
        <f t="shared" si="2"/>
        <v>7095</v>
      </c>
      <c r="J7" s="17"/>
      <c r="K7" s="63">
        <f t="shared" si="3"/>
        <v>42372</v>
      </c>
      <c r="L7" s="15">
        <f t="shared" ref="L7:L35" si="7">C7/7.5</f>
        <v>876</v>
      </c>
      <c r="M7" s="15">
        <f t="shared" ref="M7:M34" si="8">D7/3.75</f>
        <v>140</v>
      </c>
      <c r="N7" s="78">
        <f t="shared" si="4"/>
        <v>0</v>
      </c>
      <c r="O7" s="102">
        <f t="shared" si="5"/>
        <v>1016</v>
      </c>
      <c r="P7" s="27"/>
      <c r="Q7" s="105">
        <f t="shared" si="6"/>
        <v>42372</v>
      </c>
      <c r="R7" s="86">
        <v>9</v>
      </c>
      <c r="S7" s="83"/>
      <c r="T7" s="5"/>
      <c r="U7" s="6"/>
      <c r="V7" s="3"/>
      <c r="W7" s="6">
        <v>5</v>
      </c>
      <c r="X7" s="83"/>
      <c r="Y7" s="5"/>
      <c r="Z7" s="6">
        <f t="shared" si="0"/>
        <v>5</v>
      </c>
      <c r="AA7" s="3"/>
    </row>
    <row r="8" spans="1:29" ht="18.75" thickBot="1" x14ac:dyDescent="0.3">
      <c r="A8" s="121">
        <v>4</v>
      </c>
      <c r="B8" s="110">
        <v>42373</v>
      </c>
      <c r="C8" s="37">
        <v>9825</v>
      </c>
      <c r="D8" s="40">
        <v>1087.5</v>
      </c>
      <c r="E8" s="98">
        <v>0</v>
      </c>
      <c r="F8" s="100">
        <f t="shared" si="1"/>
        <v>10912.5</v>
      </c>
      <c r="G8" s="39">
        <v>0</v>
      </c>
      <c r="H8" s="41">
        <v>0</v>
      </c>
      <c r="I8" s="100">
        <f t="shared" si="2"/>
        <v>10912.5</v>
      </c>
      <c r="J8" s="17"/>
      <c r="K8" s="63">
        <f t="shared" si="3"/>
        <v>42373</v>
      </c>
      <c r="L8" s="15">
        <f t="shared" si="7"/>
        <v>1310</v>
      </c>
      <c r="M8" s="15">
        <f t="shared" si="8"/>
        <v>290</v>
      </c>
      <c r="N8" s="78">
        <f t="shared" si="4"/>
        <v>0</v>
      </c>
      <c r="O8" s="102">
        <f t="shared" si="5"/>
        <v>1600</v>
      </c>
      <c r="P8" s="27"/>
      <c r="Q8" s="105">
        <f t="shared" si="6"/>
        <v>42373</v>
      </c>
      <c r="R8" s="86">
        <v>9</v>
      </c>
      <c r="S8" s="83"/>
      <c r="T8" s="5"/>
      <c r="U8" s="6"/>
      <c r="V8" s="3"/>
      <c r="W8" s="6">
        <v>5</v>
      </c>
      <c r="X8" s="83"/>
      <c r="Y8" s="5"/>
      <c r="Z8" s="6">
        <f t="shared" si="0"/>
        <v>5</v>
      </c>
      <c r="AA8" s="3"/>
    </row>
    <row r="9" spans="1:29" ht="18.75" thickBot="1" x14ac:dyDescent="0.3">
      <c r="A9" s="121">
        <v>5</v>
      </c>
      <c r="B9" s="110">
        <v>42374</v>
      </c>
      <c r="C9" s="37">
        <v>11475</v>
      </c>
      <c r="D9" s="40">
        <v>1282.5</v>
      </c>
      <c r="E9" s="98">
        <v>0</v>
      </c>
      <c r="F9" s="100">
        <f t="shared" si="1"/>
        <v>12757.5</v>
      </c>
      <c r="G9" s="39">
        <v>0</v>
      </c>
      <c r="H9" s="41">
        <v>0</v>
      </c>
      <c r="I9" s="100">
        <f t="shared" si="2"/>
        <v>12757.5</v>
      </c>
      <c r="J9" s="17"/>
      <c r="K9" s="63">
        <f t="shared" si="3"/>
        <v>42374</v>
      </c>
      <c r="L9" s="15">
        <f t="shared" si="7"/>
        <v>1530</v>
      </c>
      <c r="M9" s="15">
        <f t="shared" si="8"/>
        <v>342</v>
      </c>
      <c r="N9" s="78">
        <f t="shared" si="4"/>
        <v>0</v>
      </c>
      <c r="O9" s="102">
        <f t="shared" si="5"/>
        <v>1872</v>
      </c>
      <c r="P9" s="27"/>
      <c r="Q9" s="105">
        <f t="shared" si="6"/>
        <v>42374</v>
      </c>
      <c r="R9" s="86">
        <v>10</v>
      </c>
      <c r="S9" s="83"/>
      <c r="T9" s="5"/>
      <c r="U9" s="6"/>
      <c r="V9" s="3"/>
      <c r="W9" s="6">
        <v>5</v>
      </c>
      <c r="X9" s="83"/>
      <c r="Y9" s="5"/>
      <c r="Z9" s="6">
        <f t="shared" si="0"/>
        <v>5</v>
      </c>
      <c r="AA9" s="3"/>
    </row>
    <row r="10" spans="1:29" ht="18.75" thickBot="1" x14ac:dyDescent="0.3">
      <c r="A10" s="121">
        <v>6</v>
      </c>
      <c r="B10" s="110">
        <v>42375</v>
      </c>
      <c r="C10" s="37">
        <v>12352.5</v>
      </c>
      <c r="D10" s="40">
        <v>1342.5</v>
      </c>
      <c r="E10" s="98">
        <v>0</v>
      </c>
      <c r="F10" s="100">
        <f t="shared" si="1"/>
        <v>13695</v>
      </c>
      <c r="G10" s="39">
        <v>0</v>
      </c>
      <c r="H10" s="41">
        <v>0</v>
      </c>
      <c r="I10" s="100">
        <f t="shared" si="2"/>
        <v>13695</v>
      </c>
      <c r="J10" s="17"/>
      <c r="K10" s="63">
        <f t="shared" si="3"/>
        <v>42375</v>
      </c>
      <c r="L10" s="15">
        <f t="shared" si="7"/>
        <v>1647</v>
      </c>
      <c r="M10" s="15">
        <f t="shared" si="8"/>
        <v>358</v>
      </c>
      <c r="N10" s="78">
        <f t="shared" si="4"/>
        <v>0</v>
      </c>
      <c r="O10" s="102">
        <f t="shared" si="5"/>
        <v>2005</v>
      </c>
      <c r="P10" s="27"/>
      <c r="Q10" s="105">
        <f t="shared" si="6"/>
        <v>42375</v>
      </c>
      <c r="R10" s="86">
        <v>10</v>
      </c>
      <c r="S10" s="83"/>
      <c r="T10" s="5"/>
      <c r="U10" s="6"/>
      <c r="V10" s="3"/>
      <c r="W10" s="6">
        <v>5</v>
      </c>
      <c r="X10" s="83"/>
      <c r="Y10" s="5"/>
      <c r="Z10" s="6">
        <f t="shared" si="0"/>
        <v>5</v>
      </c>
      <c r="AA10" s="3"/>
    </row>
    <row r="11" spans="1:29" ht="18.75" thickBot="1" x14ac:dyDescent="0.3">
      <c r="A11" s="121">
        <v>7</v>
      </c>
      <c r="B11" s="110">
        <v>42376</v>
      </c>
      <c r="C11" s="37">
        <v>8520</v>
      </c>
      <c r="D11" s="40">
        <v>1215</v>
      </c>
      <c r="E11" s="98">
        <v>0</v>
      </c>
      <c r="F11" s="100">
        <f t="shared" si="1"/>
        <v>9735</v>
      </c>
      <c r="G11" s="39">
        <v>0</v>
      </c>
      <c r="H11" s="41">
        <v>0</v>
      </c>
      <c r="I11" s="100">
        <f t="shared" si="2"/>
        <v>9735</v>
      </c>
      <c r="J11" s="17"/>
      <c r="K11" s="63">
        <f t="shared" si="3"/>
        <v>42376</v>
      </c>
      <c r="L11" s="15">
        <f t="shared" si="7"/>
        <v>1136</v>
      </c>
      <c r="M11" s="15">
        <f t="shared" si="8"/>
        <v>324</v>
      </c>
      <c r="N11" s="78">
        <f t="shared" si="4"/>
        <v>0</v>
      </c>
      <c r="O11" s="102">
        <f t="shared" si="5"/>
        <v>1460</v>
      </c>
      <c r="P11" s="27"/>
      <c r="Q11" s="105">
        <f t="shared" si="6"/>
        <v>42376</v>
      </c>
      <c r="R11" s="86">
        <v>9</v>
      </c>
      <c r="S11" s="83"/>
      <c r="T11" s="5"/>
      <c r="U11" s="6"/>
      <c r="V11" s="3"/>
      <c r="W11" s="6">
        <v>5</v>
      </c>
      <c r="X11" s="83"/>
      <c r="Y11" s="5"/>
      <c r="Z11" s="6">
        <f t="shared" si="0"/>
        <v>5</v>
      </c>
      <c r="AA11" s="3"/>
    </row>
    <row r="12" spans="1:29" ht="18.75" thickBot="1" x14ac:dyDescent="0.3">
      <c r="A12" s="121">
        <v>8</v>
      </c>
      <c r="B12" s="110">
        <v>42377</v>
      </c>
      <c r="C12" s="37">
        <v>9232.5</v>
      </c>
      <c r="D12" s="40">
        <v>1357.5</v>
      </c>
      <c r="E12" s="98">
        <v>0</v>
      </c>
      <c r="F12" s="100">
        <f t="shared" si="1"/>
        <v>10590</v>
      </c>
      <c r="G12" s="39">
        <v>0</v>
      </c>
      <c r="H12" s="41">
        <v>0</v>
      </c>
      <c r="I12" s="100">
        <f t="shared" si="2"/>
        <v>10590</v>
      </c>
      <c r="J12" s="17"/>
      <c r="K12" s="63">
        <f t="shared" si="3"/>
        <v>42377</v>
      </c>
      <c r="L12" s="15">
        <f t="shared" si="7"/>
        <v>1231</v>
      </c>
      <c r="M12" s="15">
        <f t="shared" si="8"/>
        <v>362</v>
      </c>
      <c r="N12" s="78">
        <f t="shared" si="4"/>
        <v>0</v>
      </c>
      <c r="O12" s="102">
        <f t="shared" si="5"/>
        <v>1593</v>
      </c>
      <c r="P12" s="27"/>
      <c r="Q12" s="105">
        <f t="shared" si="6"/>
        <v>42377</v>
      </c>
      <c r="R12" s="86">
        <v>10</v>
      </c>
      <c r="S12" s="83"/>
      <c r="T12" s="5"/>
      <c r="U12" s="6"/>
      <c r="V12" s="3"/>
      <c r="W12" s="6">
        <v>5</v>
      </c>
      <c r="X12" s="83"/>
      <c r="Y12" s="5"/>
      <c r="Z12" s="6">
        <f t="shared" si="0"/>
        <v>5</v>
      </c>
      <c r="AA12" s="3"/>
    </row>
    <row r="13" spans="1:29" ht="18.75" thickBot="1" x14ac:dyDescent="0.3">
      <c r="A13" s="121">
        <v>9</v>
      </c>
      <c r="B13" s="110">
        <v>42378</v>
      </c>
      <c r="C13" s="37">
        <v>8032.5</v>
      </c>
      <c r="D13" s="40">
        <v>877.5</v>
      </c>
      <c r="E13" s="98">
        <v>7.5</v>
      </c>
      <c r="F13" s="100">
        <f t="shared" si="1"/>
        <v>8917.5</v>
      </c>
      <c r="G13" s="39">
        <v>0</v>
      </c>
      <c r="H13" s="41">
        <v>0</v>
      </c>
      <c r="I13" s="100">
        <f t="shared" si="2"/>
        <v>8917.5</v>
      </c>
      <c r="J13" s="17"/>
      <c r="K13" s="63">
        <f t="shared" si="3"/>
        <v>42378</v>
      </c>
      <c r="L13" s="15">
        <f t="shared" si="7"/>
        <v>1071</v>
      </c>
      <c r="M13" s="15">
        <f t="shared" si="8"/>
        <v>234</v>
      </c>
      <c r="N13" s="78">
        <f t="shared" si="4"/>
        <v>2</v>
      </c>
      <c r="O13" s="102">
        <f t="shared" si="5"/>
        <v>1307</v>
      </c>
      <c r="P13" s="27"/>
      <c r="Q13" s="105">
        <f t="shared" si="6"/>
        <v>42378</v>
      </c>
      <c r="R13" s="86">
        <v>8</v>
      </c>
      <c r="S13" s="83"/>
      <c r="T13" s="5"/>
      <c r="U13" s="6"/>
      <c r="V13" s="3"/>
      <c r="W13" s="6">
        <v>4</v>
      </c>
      <c r="X13" s="83"/>
      <c r="Y13" s="5"/>
      <c r="Z13" s="6">
        <f t="shared" si="0"/>
        <v>4</v>
      </c>
      <c r="AA13" s="3"/>
    </row>
    <row r="14" spans="1:29" ht="18.75" thickBot="1" x14ac:dyDescent="0.3">
      <c r="A14" s="121">
        <v>10</v>
      </c>
      <c r="B14" s="110">
        <v>42379</v>
      </c>
      <c r="C14" s="37">
        <v>6990</v>
      </c>
      <c r="D14" s="40">
        <v>870</v>
      </c>
      <c r="E14" s="98">
        <v>0</v>
      </c>
      <c r="F14" s="100">
        <f t="shared" si="1"/>
        <v>7860</v>
      </c>
      <c r="G14" s="39">
        <v>0</v>
      </c>
      <c r="H14" s="41">
        <v>0</v>
      </c>
      <c r="I14" s="100">
        <f t="shared" si="2"/>
        <v>7860</v>
      </c>
      <c r="J14" s="17"/>
      <c r="K14" s="63">
        <f t="shared" si="3"/>
        <v>42379</v>
      </c>
      <c r="L14" s="15">
        <f t="shared" si="7"/>
        <v>932</v>
      </c>
      <c r="M14" s="15">
        <f t="shared" si="8"/>
        <v>232</v>
      </c>
      <c r="N14" s="78">
        <f t="shared" si="4"/>
        <v>0</v>
      </c>
      <c r="O14" s="102">
        <f t="shared" si="5"/>
        <v>1164</v>
      </c>
      <c r="P14" s="27"/>
      <c r="Q14" s="105">
        <f t="shared" si="6"/>
        <v>42379</v>
      </c>
      <c r="R14" s="86">
        <v>9</v>
      </c>
      <c r="S14" s="83"/>
      <c r="T14" s="5"/>
      <c r="U14" s="6"/>
      <c r="V14" s="3"/>
      <c r="W14" s="6">
        <v>5</v>
      </c>
      <c r="X14" s="83"/>
      <c r="Y14" s="5"/>
      <c r="Z14" s="6">
        <f t="shared" si="0"/>
        <v>5</v>
      </c>
      <c r="AA14" s="3"/>
    </row>
    <row r="15" spans="1:29" ht="18.75" thickBot="1" x14ac:dyDescent="0.3">
      <c r="A15" s="121">
        <v>11</v>
      </c>
      <c r="B15" s="110">
        <v>42380</v>
      </c>
      <c r="C15" s="37">
        <v>6885</v>
      </c>
      <c r="D15" s="40">
        <v>1012.5</v>
      </c>
      <c r="E15" s="98">
        <v>0</v>
      </c>
      <c r="F15" s="100">
        <f t="shared" si="1"/>
        <v>7897.5</v>
      </c>
      <c r="G15" s="39">
        <v>0</v>
      </c>
      <c r="H15" s="41">
        <v>0</v>
      </c>
      <c r="I15" s="100">
        <f t="shared" si="2"/>
        <v>7897.5</v>
      </c>
      <c r="J15" s="17"/>
      <c r="K15" s="63">
        <f t="shared" si="3"/>
        <v>42380</v>
      </c>
      <c r="L15" s="15">
        <f t="shared" si="7"/>
        <v>918</v>
      </c>
      <c r="M15" s="15">
        <f t="shared" si="8"/>
        <v>270</v>
      </c>
      <c r="N15" s="78">
        <f t="shared" si="4"/>
        <v>0</v>
      </c>
      <c r="O15" s="102">
        <f t="shared" si="5"/>
        <v>1188</v>
      </c>
      <c r="P15" s="27"/>
      <c r="Q15" s="105">
        <f t="shared" si="6"/>
        <v>42380</v>
      </c>
      <c r="R15" s="86">
        <v>8</v>
      </c>
      <c r="S15" s="83"/>
      <c r="T15" s="5"/>
      <c r="U15" s="6"/>
      <c r="V15" s="3"/>
      <c r="W15" s="6">
        <v>4</v>
      </c>
      <c r="X15" s="83"/>
      <c r="Y15" s="5"/>
      <c r="Z15" s="6">
        <f t="shared" si="0"/>
        <v>4</v>
      </c>
      <c r="AA15" s="3"/>
    </row>
    <row r="16" spans="1:29" ht="18.75" thickBot="1" x14ac:dyDescent="0.3">
      <c r="A16" s="121">
        <v>12</v>
      </c>
      <c r="B16" s="110">
        <v>42381</v>
      </c>
      <c r="C16" s="37">
        <v>8737.5</v>
      </c>
      <c r="D16" s="40">
        <v>1447.5</v>
      </c>
      <c r="E16" s="98">
        <v>3.75</v>
      </c>
      <c r="F16" s="100">
        <f t="shared" si="1"/>
        <v>10188.75</v>
      </c>
      <c r="G16" s="39">
        <v>0</v>
      </c>
      <c r="H16" s="41">
        <v>0</v>
      </c>
      <c r="I16" s="100">
        <f t="shared" si="2"/>
        <v>10188.75</v>
      </c>
      <c r="J16" s="17"/>
      <c r="K16" s="63">
        <f t="shared" si="3"/>
        <v>42381</v>
      </c>
      <c r="L16" s="15">
        <f t="shared" si="7"/>
        <v>1165</v>
      </c>
      <c r="M16" s="15">
        <f t="shared" si="8"/>
        <v>386</v>
      </c>
      <c r="N16" s="78">
        <f t="shared" si="4"/>
        <v>1</v>
      </c>
      <c r="O16" s="102">
        <f t="shared" si="5"/>
        <v>1552</v>
      </c>
      <c r="P16" s="27"/>
      <c r="Q16" s="105">
        <f t="shared" si="6"/>
        <v>42381</v>
      </c>
      <c r="R16" s="86">
        <v>9</v>
      </c>
      <c r="S16" s="83"/>
      <c r="T16" s="5"/>
      <c r="U16" s="6"/>
      <c r="V16" s="3"/>
      <c r="W16" s="6">
        <v>5</v>
      </c>
      <c r="X16" s="83"/>
      <c r="Y16" s="5"/>
      <c r="Z16" s="6">
        <f t="shared" si="0"/>
        <v>5</v>
      </c>
      <c r="AA16" s="3"/>
    </row>
    <row r="17" spans="1:27" ht="18.75" thickBot="1" x14ac:dyDescent="0.3">
      <c r="A17" s="121">
        <v>13</v>
      </c>
      <c r="B17" s="110">
        <v>42382</v>
      </c>
      <c r="C17" s="37">
        <v>9187.5</v>
      </c>
      <c r="D17" s="40">
        <v>1327.5</v>
      </c>
      <c r="E17" s="98">
        <v>11.25</v>
      </c>
      <c r="F17" s="100">
        <f t="shared" si="1"/>
        <v>10526.25</v>
      </c>
      <c r="G17" s="39">
        <v>0</v>
      </c>
      <c r="H17" s="41">
        <v>0</v>
      </c>
      <c r="I17" s="100">
        <f t="shared" si="2"/>
        <v>10526.25</v>
      </c>
      <c r="J17" s="17"/>
      <c r="K17" s="63">
        <f t="shared" si="3"/>
        <v>42382</v>
      </c>
      <c r="L17" s="15">
        <f t="shared" si="7"/>
        <v>1225</v>
      </c>
      <c r="M17" s="15">
        <f t="shared" si="8"/>
        <v>354</v>
      </c>
      <c r="N17" s="78">
        <f t="shared" si="4"/>
        <v>3</v>
      </c>
      <c r="O17" s="102">
        <f t="shared" si="5"/>
        <v>1582</v>
      </c>
      <c r="P17" s="27"/>
      <c r="Q17" s="105">
        <f t="shared" si="6"/>
        <v>42382</v>
      </c>
      <c r="R17" s="86">
        <v>10</v>
      </c>
      <c r="S17" s="83"/>
      <c r="T17" s="5"/>
      <c r="U17" s="6"/>
      <c r="V17" s="3"/>
      <c r="W17" s="6">
        <v>5</v>
      </c>
      <c r="X17" s="83"/>
      <c r="Y17" s="5"/>
      <c r="Z17" s="6">
        <f t="shared" si="0"/>
        <v>5</v>
      </c>
      <c r="AA17" s="3"/>
    </row>
    <row r="18" spans="1:27" ht="18.75" thickBot="1" x14ac:dyDescent="0.3">
      <c r="A18" s="121">
        <v>14</v>
      </c>
      <c r="B18" s="110">
        <v>42383</v>
      </c>
      <c r="C18" s="37">
        <v>10087.5</v>
      </c>
      <c r="D18" s="40">
        <v>1267.5</v>
      </c>
      <c r="E18" s="98">
        <v>3.75</v>
      </c>
      <c r="F18" s="100">
        <f t="shared" si="1"/>
        <v>11358.75</v>
      </c>
      <c r="G18" s="39">
        <v>0</v>
      </c>
      <c r="H18" s="41">
        <v>0</v>
      </c>
      <c r="I18" s="100">
        <f t="shared" si="2"/>
        <v>11358.75</v>
      </c>
      <c r="J18" s="17"/>
      <c r="K18" s="63">
        <f t="shared" si="3"/>
        <v>42383</v>
      </c>
      <c r="L18" s="15">
        <f t="shared" si="7"/>
        <v>1345</v>
      </c>
      <c r="M18" s="15">
        <f t="shared" si="8"/>
        <v>338</v>
      </c>
      <c r="N18" s="78">
        <f t="shared" si="4"/>
        <v>1</v>
      </c>
      <c r="O18" s="102">
        <f t="shared" si="5"/>
        <v>1684</v>
      </c>
      <c r="P18" s="27"/>
      <c r="Q18" s="105">
        <f t="shared" si="6"/>
        <v>42383</v>
      </c>
      <c r="R18" s="86">
        <v>10</v>
      </c>
      <c r="S18" s="83"/>
      <c r="T18" s="5"/>
      <c r="U18" s="6"/>
      <c r="V18" s="3"/>
      <c r="W18" s="6">
        <v>5</v>
      </c>
      <c r="X18" s="83"/>
      <c r="Y18" s="5"/>
      <c r="Z18" s="6">
        <f t="shared" si="0"/>
        <v>5</v>
      </c>
      <c r="AA18" s="3"/>
    </row>
    <row r="19" spans="1:27" ht="18.75" thickBot="1" x14ac:dyDescent="0.3">
      <c r="A19" s="121">
        <v>15</v>
      </c>
      <c r="B19" s="110">
        <v>42384</v>
      </c>
      <c r="C19" s="37">
        <v>8715</v>
      </c>
      <c r="D19" s="40">
        <v>1372.5</v>
      </c>
      <c r="E19" s="98">
        <v>0</v>
      </c>
      <c r="F19" s="100">
        <f t="shared" si="1"/>
        <v>10087.5</v>
      </c>
      <c r="G19" s="39">
        <v>0</v>
      </c>
      <c r="H19" s="41">
        <v>0</v>
      </c>
      <c r="I19" s="100">
        <f t="shared" si="2"/>
        <v>10087.5</v>
      </c>
      <c r="J19" s="17"/>
      <c r="K19" s="63">
        <f t="shared" si="3"/>
        <v>42384</v>
      </c>
      <c r="L19" s="15">
        <f t="shared" si="7"/>
        <v>1162</v>
      </c>
      <c r="M19" s="15">
        <f t="shared" si="8"/>
        <v>366</v>
      </c>
      <c r="N19" s="78">
        <f t="shared" si="4"/>
        <v>0</v>
      </c>
      <c r="O19" s="102">
        <f t="shared" si="5"/>
        <v>1528</v>
      </c>
      <c r="P19" s="27"/>
      <c r="Q19" s="105">
        <f t="shared" si="6"/>
        <v>42384</v>
      </c>
      <c r="R19" s="86">
        <v>9</v>
      </c>
      <c r="S19" s="83"/>
      <c r="T19" s="5"/>
      <c r="U19" s="6"/>
      <c r="V19" s="3"/>
      <c r="W19" s="6">
        <v>5</v>
      </c>
      <c r="X19" s="83"/>
      <c r="Y19" s="5"/>
      <c r="Z19" s="6">
        <f t="shared" si="0"/>
        <v>5</v>
      </c>
      <c r="AA19" s="3"/>
    </row>
    <row r="20" spans="1:27" ht="18.75" thickBot="1" x14ac:dyDescent="0.3">
      <c r="A20" s="121">
        <v>16</v>
      </c>
      <c r="B20" s="110">
        <v>42385</v>
      </c>
      <c r="C20" s="37">
        <v>7740</v>
      </c>
      <c r="D20" s="40">
        <v>1057.5</v>
      </c>
      <c r="E20" s="98">
        <v>0</v>
      </c>
      <c r="F20" s="100">
        <f t="shared" si="1"/>
        <v>8797.5</v>
      </c>
      <c r="G20" s="39">
        <v>0</v>
      </c>
      <c r="H20" s="41">
        <v>0</v>
      </c>
      <c r="I20" s="100">
        <f t="shared" si="2"/>
        <v>8797.5</v>
      </c>
      <c r="J20" s="17"/>
      <c r="K20" s="63">
        <f t="shared" si="3"/>
        <v>42385</v>
      </c>
      <c r="L20" s="15">
        <f t="shared" si="7"/>
        <v>1032</v>
      </c>
      <c r="M20" s="15">
        <f t="shared" si="8"/>
        <v>282</v>
      </c>
      <c r="N20" s="78">
        <f t="shared" si="4"/>
        <v>0</v>
      </c>
      <c r="O20" s="102">
        <f t="shared" si="5"/>
        <v>1314</v>
      </c>
      <c r="P20" s="27"/>
      <c r="Q20" s="105">
        <f t="shared" si="6"/>
        <v>42385</v>
      </c>
      <c r="R20" s="86">
        <v>10</v>
      </c>
      <c r="S20" s="83"/>
      <c r="T20" s="5"/>
      <c r="U20" s="6"/>
      <c r="V20" s="3"/>
      <c r="W20" s="6">
        <v>9</v>
      </c>
      <c r="X20" s="83"/>
      <c r="Y20" s="5"/>
      <c r="Z20" s="6">
        <f t="shared" si="0"/>
        <v>9</v>
      </c>
      <c r="AA20" s="3"/>
    </row>
    <row r="21" spans="1:27" ht="18.75" thickBot="1" x14ac:dyDescent="0.3">
      <c r="A21" s="121">
        <v>17</v>
      </c>
      <c r="B21" s="110">
        <v>42386</v>
      </c>
      <c r="C21" s="37">
        <v>5317.5</v>
      </c>
      <c r="D21" s="40">
        <v>577.5</v>
      </c>
      <c r="E21" s="98">
        <v>0</v>
      </c>
      <c r="F21" s="100">
        <f t="shared" si="1"/>
        <v>5895</v>
      </c>
      <c r="G21" s="39">
        <v>0</v>
      </c>
      <c r="H21" s="41">
        <v>0</v>
      </c>
      <c r="I21" s="100">
        <f t="shared" si="2"/>
        <v>5895</v>
      </c>
      <c r="J21" s="17"/>
      <c r="K21" s="63">
        <f t="shared" si="3"/>
        <v>42386</v>
      </c>
      <c r="L21" s="15">
        <f t="shared" si="7"/>
        <v>709</v>
      </c>
      <c r="M21" s="15">
        <f t="shared" si="8"/>
        <v>154</v>
      </c>
      <c r="N21" s="78">
        <f t="shared" si="4"/>
        <v>0</v>
      </c>
      <c r="O21" s="102">
        <f t="shared" si="5"/>
        <v>863</v>
      </c>
      <c r="P21" s="27"/>
      <c r="Q21" s="105">
        <f t="shared" si="6"/>
        <v>42386</v>
      </c>
      <c r="R21" s="86">
        <v>7</v>
      </c>
      <c r="S21" s="83"/>
      <c r="T21" s="5"/>
      <c r="U21" s="6"/>
      <c r="V21" s="3"/>
      <c r="W21" s="6">
        <v>4</v>
      </c>
      <c r="X21" s="83"/>
      <c r="Y21" s="5"/>
      <c r="Z21" s="6">
        <f t="shared" si="0"/>
        <v>4</v>
      </c>
      <c r="AA21" s="3"/>
    </row>
    <row r="22" spans="1:27" ht="18.75" thickBot="1" x14ac:dyDescent="0.3">
      <c r="A22" s="121">
        <v>18</v>
      </c>
      <c r="B22" s="110">
        <v>42387</v>
      </c>
      <c r="C22" s="37">
        <v>8565</v>
      </c>
      <c r="D22" s="40">
        <v>1560</v>
      </c>
      <c r="E22" s="98">
        <v>0</v>
      </c>
      <c r="F22" s="100">
        <f t="shared" si="1"/>
        <v>10125</v>
      </c>
      <c r="G22" s="39">
        <v>0</v>
      </c>
      <c r="H22" s="41">
        <v>0</v>
      </c>
      <c r="I22" s="100">
        <f t="shared" si="2"/>
        <v>10125</v>
      </c>
      <c r="J22" s="17"/>
      <c r="K22" s="63">
        <f t="shared" si="3"/>
        <v>42387</v>
      </c>
      <c r="L22" s="15">
        <f t="shared" si="7"/>
        <v>1142</v>
      </c>
      <c r="M22" s="15">
        <f t="shared" si="8"/>
        <v>416</v>
      </c>
      <c r="N22" s="78">
        <f t="shared" si="4"/>
        <v>0</v>
      </c>
      <c r="O22" s="102">
        <f t="shared" si="5"/>
        <v>1558</v>
      </c>
      <c r="P22" s="27"/>
      <c r="Q22" s="105">
        <f t="shared" si="6"/>
        <v>42387</v>
      </c>
      <c r="R22" s="86">
        <v>10</v>
      </c>
      <c r="S22" s="83"/>
      <c r="T22" s="5"/>
      <c r="U22" s="6"/>
      <c r="V22" s="3"/>
      <c r="W22" s="6">
        <v>5</v>
      </c>
      <c r="X22" s="83"/>
      <c r="Y22" s="5"/>
      <c r="Z22" s="6">
        <f t="shared" si="0"/>
        <v>5</v>
      </c>
      <c r="AA22" s="3"/>
    </row>
    <row r="23" spans="1:27" ht="18.75" thickBot="1" x14ac:dyDescent="0.3">
      <c r="A23" s="121">
        <v>19</v>
      </c>
      <c r="B23" s="110">
        <v>42388</v>
      </c>
      <c r="C23" s="37">
        <v>8347.5</v>
      </c>
      <c r="D23" s="40">
        <v>1567.5</v>
      </c>
      <c r="E23" s="98">
        <v>11.25</v>
      </c>
      <c r="F23" s="100">
        <f t="shared" si="1"/>
        <v>9926.25</v>
      </c>
      <c r="G23" s="39">
        <v>0</v>
      </c>
      <c r="H23" s="41">
        <v>0</v>
      </c>
      <c r="I23" s="100">
        <f t="shared" si="2"/>
        <v>9926.25</v>
      </c>
      <c r="J23" s="17"/>
      <c r="K23" s="63">
        <f t="shared" si="3"/>
        <v>42388</v>
      </c>
      <c r="L23" s="15">
        <f t="shared" si="7"/>
        <v>1113</v>
      </c>
      <c r="M23" s="15">
        <f t="shared" si="8"/>
        <v>418</v>
      </c>
      <c r="N23" s="78">
        <f t="shared" si="4"/>
        <v>3</v>
      </c>
      <c r="O23" s="102">
        <f t="shared" si="5"/>
        <v>1534</v>
      </c>
      <c r="P23" s="27"/>
      <c r="Q23" s="105">
        <f t="shared" si="6"/>
        <v>42388</v>
      </c>
      <c r="R23" s="86">
        <v>8</v>
      </c>
      <c r="S23" s="83"/>
      <c r="T23" s="5"/>
      <c r="U23" s="6"/>
      <c r="V23" s="3"/>
      <c r="W23" s="6">
        <v>4</v>
      </c>
      <c r="X23" s="83"/>
      <c r="Y23" s="5"/>
      <c r="Z23" s="6">
        <f t="shared" si="0"/>
        <v>4</v>
      </c>
      <c r="AA23" s="3"/>
    </row>
    <row r="24" spans="1:27" ht="18.75" thickBot="1" x14ac:dyDescent="0.3">
      <c r="A24" s="121">
        <v>20</v>
      </c>
      <c r="B24" s="110">
        <v>42389</v>
      </c>
      <c r="C24" s="37">
        <v>7522.5</v>
      </c>
      <c r="D24" s="40">
        <v>1590</v>
      </c>
      <c r="E24" s="98">
        <v>0</v>
      </c>
      <c r="F24" s="100">
        <f t="shared" si="1"/>
        <v>9112.5</v>
      </c>
      <c r="G24" s="39">
        <v>0</v>
      </c>
      <c r="H24" s="41">
        <v>0</v>
      </c>
      <c r="I24" s="100">
        <f t="shared" si="2"/>
        <v>9112.5</v>
      </c>
      <c r="J24" s="17"/>
      <c r="K24" s="63">
        <f t="shared" si="3"/>
        <v>42389</v>
      </c>
      <c r="L24" s="15">
        <f t="shared" si="7"/>
        <v>1003</v>
      </c>
      <c r="M24" s="15">
        <f t="shared" si="8"/>
        <v>424</v>
      </c>
      <c r="N24" s="78">
        <f t="shared" si="4"/>
        <v>0</v>
      </c>
      <c r="O24" s="102">
        <f t="shared" si="5"/>
        <v>1427</v>
      </c>
      <c r="P24" s="27"/>
      <c r="Q24" s="105">
        <f t="shared" si="6"/>
        <v>42389</v>
      </c>
      <c r="R24" s="86">
        <v>8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1">
        <v>21</v>
      </c>
      <c r="B25" s="110">
        <v>42390</v>
      </c>
      <c r="C25" s="37">
        <v>8212.5</v>
      </c>
      <c r="D25" s="40">
        <v>1680</v>
      </c>
      <c r="E25" s="98">
        <v>0</v>
      </c>
      <c r="F25" s="100">
        <f t="shared" si="1"/>
        <v>9892.5</v>
      </c>
      <c r="G25" s="39">
        <v>0</v>
      </c>
      <c r="H25" s="41">
        <v>0</v>
      </c>
      <c r="I25" s="100">
        <f t="shared" si="2"/>
        <v>9892.5</v>
      </c>
      <c r="J25" s="17"/>
      <c r="K25" s="63">
        <f t="shared" si="3"/>
        <v>42390</v>
      </c>
      <c r="L25" s="15">
        <f t="shared" si="7"/>
        <v>1095</v>
      </c>
      <c r="M25" s="15">
        <f t="shared" si="8"/>
        <v>448</v>
      </c>
      <c r="N25" s="78">
        <f t="shared" si="4"/>
        <v>0</v>
      </c>
      <c r="O25" s="102">
        <f t="shared" si="5"/>
        <v>1543</v>
      </c>
      <c r="P25" s="27"/>
      <c r="Q25" s="105">
        <f t="shared" si="6"/>
        <v>42390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1">
        <v>22</v>
      </c>
      <c r="B26" s="110">
        <v>42391</v>
      </c>
      <c r="C26" s="37">
        <v>8062.5</v>
      </c>
      <c r="D26" s="40">
        <v>1687.5</v>
      </c>
      <c r="E26" s="98">
        <v>0</v>
      </c>
      <c r="F26" s="100">
        <f t="shared" si="1"/>
        <v>9750</v>
      </c>
      <c r="G26" s="39">
        <v>0</v>
      </c>
      <c r="H26" s="41">
        <v>0</v>
      </c>
      <c r="I26" s="100">
        <f t="shared" si="2"/>
        <v>9750</v>
      </c>
      <c r="J26" s="17"/>
      <c r="K26" s="63">
        <f t="shared" si="3"/>
        <v>42391</v>
      </c>
      <c r="L26" s="15">
        <f t="shared" si="7"/>
        <v>1075</v>
      </c>
      <c r="M26" s="15">
        <f t="shared" si="8"/>
        <v>450</v>
      </c>
      <c r="N26" s="78">
        <f t="shared" si="4"/>
        <v>0</v>
      </c>
      <c r="O26" s="102">
        <f t="shared" si="5"/>
        <v>1525</v>
      </c>
      <c r="P26" s="27"/>
      <c r="Q26" s="105">
        <f t="shared" si="6"/>
        <v>42391</v>
      </c>
      <c r="R26" s="86">
        <v>8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1">
        <v>23</v>
      </c>
      <c r="B27" s="110">
        <v>42392</v>
      </c>
      <c r="C27" s="37">
        <v>6952.5</v>
      </c>
      <c r="D27" s="40">
        <v>1140</v>
      </c>
      <c r="E27" s="98">
        <v>11.25</v>
      </c>
      <c r="F27" s="100">
        <f t="shared" si="1"/>
        <v>8103.75</v>
      </c>
      <c r="G27" s="39">
        <v>0</v>
      </c>
      <c r="H27" s="41">
        <v>0</v>
      </c>
      <c r="I27" s="100">
        <f t="shared" si="2"/>
        <v>8103.75</v>
      </c>
      <c r="J27" s="17"/>
      <c r="K27" s="63">
        <f t="shared" si="3"/>
        <v>42392</v>
      </c>
      <c r="L27" s="15">
        <f t="shared" si="7"/>
        <v>927</v>
      </c>
      <c r="M27" s="15">
        <f t="shared" si="8"/>
        <v>304</v>
      </c>
      <c r="N27" s="78">
        <f t="shared" si="4"/>
        <v>3</v>
      </c>
      <c r="O27" s="102">
        <f t="shared" si="5"/>
        <v>1234</v>
      </c>
      <c r="P27" s="27"/>
      <c r="Q27" s="105">
        <f t="shared" si="6"/>
        <v>42392</v>
      </c>
      <c r="R27" s="86">
        <v>7</v>
      </c>
      <c r="S27" s="83"/>
      <c r="T27" s="5"/>
      <c r="U27" s="6"/>
      <c r="V27" s="3"/>
      <c r="W27" s="6">
        <v>5</v>
      </c>
      <c r="X27" s="83"/>
      <c r="Y27" s="5"/>
      <c r="Z27" s="6">
        <f t="shared" si="0"/>
        <v>5</v>
      </c>
      <c r="AA27" s="3"/>
    </row>
    <row r="28" spans="1:27" ht="18.75" thickBot="1" x14ac:dyDescent="0.3">
      <c r="A28" s="121">
        <v>24</v>
      </c>
      <c r="B28" s="110">
        <v>42393</v>
      </c>
      <c r="C28" s="37">
        <v>3007.5</v>
      </c>
      <c r="D28" s="40">
        <v>315</v>
      </c>
      <c r="E28" s="98">
        <v>0</v>
      </c>
      <c r="F28" s="100">
        <f t="shared" si="1"/>
        <v>3322.5</v>
      </c>
      <c r="G28" s="39">
        <v>0</v>
      </c>
      <c r="H28" s="41">
        <v>0</v>
      </c>
      <c r="I28" s="100">
        <f t="shared" si="2"/>
        <v>3322.5</v>
      </c>
      <c r="J28" s="17"/>
      <c r="K28" s="63">
        <f t="shared" si="3"/>
        <v>42393</v>
      </c>
      <c r="L28" s="15">
        <f t="shared" si="7"/>
        <v>401</v>
      </c>
      <c r="M28" s="15">
        <f t="shared" si="8"/>
        <v>84</v>
      </c>
      <c r="N28" s="78">
        <f t="shared" si="4"/>
        <v>0</v>
      </c>
      <c r="O28" s="102">
        <f t="shared" si="5"/>
        <v>485</v>
      </c>
      <c r="P28" s="27"/>
      <c r="Q28" s="105">
        <f t="shared" si="6"/>
        <v>42393</v>
      </c>
      <c r="R28" s="86">
        <v>6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1">
        <v>25</v>
      </c>
      <c r="B29" s="110">
        <v>42394</v>
      </c>
      <c r="C29" s="37">
        <v>6180</v>
      </c>
      <c r="D29" s="40">
        <v>1350</v>
      </c>
      <c r="E29" s="98">
        <v>0</v>
      </c>
      <c r="F29" s="100">
        <f t="shared" si="1"/>
        <v>7530</v>
      </c>
      <c r="G29" s="39">
        <v>0</v>
      </c>
      <c r="H29" s="41">
        <v>0</v>
      </c>
      <c r="I29" s="100">
        <f t="shared" si="2"/>
        <v>7530</v>
      </c>
      <c r="J29" s="17"/>
      <c r="K29" s="63">
        <f t="shared" si="3"/>
        <v>42394</v>
      </c>
      <c r="L29" s="15">
        <f t="shared" si="7"/>
        <v>824</v>
      </c>
      <c r="M29" s="15">
        <f t="shared" si="8"/>
        <v>360</v>
      </c>
      <c r="N29" s="78">
        <f t="shared" si="4"/>
        <v>0</v>
      </c>
      <c r="O29" s="102">
        <f t="shared" si="5"/>
        <v>1184</v>
      </c>
      <c r="P29" s="27"/>
      <c r="Q29" s="105">
        <f t="shared" si="6"/>
        <v>42394</v>
      </c>
      <c r="R29" s="86">
        <v>7</v>
      </c>
      <c r="S29" s="83"/>
      <c r="T29" s="5"/>
      <c r="U29" s="6"/>
      <c r="V29" s="3"/>
      <c r="W29" s="6">
        <v>4</v>
      </c>
      <c r="X29" s="83"/>
      <c r="Y29" s="5"/>
      <c r="Z29" s="6">
        <f t="shared" si="0"/>
        <v>4</v>
      </c>
      <c r="AA29" s="3"/>
    </row>
    <row r="30" spans="1:27" ht="18.75" thickBot="1" x14ac:dyDescent="0.3">
      <c r="A30" s="121">
        <v>26</v>
      </c>
      <c r="B30" s="110">
        <v>42395</v>
      </c>
      <c r="C30" s="37">
        <v>8017.5</v>
      </c>
      <c r="D30" s="40">
        <v>1732.5</v>
      </c>
      <c r="E30" s="98">
        <v>0</v>
      </c>
      <c r="F30" s="100">
        <f t="shared" si="1"/>
        <v>9750</v>
      </c>
      <c r="G30" s="39">
        <v>0</v>
      </c>
      <c r="H30" s="41">
        <v>0</v>
      </c>
      <c r="I30" s="100">
        <f t="shared" si="2"/>
        <v>9750</v>
      </c>
      <c r="J30" s="17"/>
      <c r="K30" s="63">
        <f t="shared" si="3"/>
        <v>42395</v>
      </c>
      <c r="L30" s="15">
        <f t="shared" si="7"/>
        <v>1069</v>
      </c>
      <c r="M30" s="15">
        <f t="shared" si="8"/>
        <v>462</v>
      </c>
      <c r="N30" s="78">
        <f t="shared" si="4"/>
        <v>0</v>
      </c>
      <c r="O30" s="102">
        <f t="shared" si="5"/>
        <v>1531</v>
      </c>
      <c r="P30" s="27"/>
      <c r="Q30" s="105">
        <f t="shared" si="6"/>
        <v>42395</v>
      </c>
      <c r="R30" s="86">
        <v>9</v>
      </c>
      <c r="S30" s="83"/>
      <c r="T30" s="5"/>
      <c r="U30" s="6"/>
      <c r="V30" s="3"/>
      <c r="W30" s="6">
        <v>5</v>
      </c>
      <c r="X30" s="83"/>
      <c r="Y30" s="5"/>
      <c r="Z30" s="6">
        <f t="shared" si="0"/>
        <v>5</v>
      </c>
      <c r="AA30" s="3"/>
    </row>
    <row r="31" spans="1:27" ht="18.75" thickBot="1" x14ac:dyDescent="0.3">
      <c r="A31" s="121">
        <v>27</v>
      </c>
      <c r="B31" s="110">
        <v>42396</v>
      </c>
      <c r="C31" s="37">
        <v>12007.5</v>
      </c>
      <c r="D31" s="40">
        <v>2520</v>
      </c>
      <c r="E31" s="98">
        <v>0</v>
      </c>
      <c r="F31" s="100">
        <f t="shared" si="1"/>
        <v>14527.5</v>
      </c>
      <c r="G31" s="39">
        <v>2050</v>
      </c>
      <c r="H31" s="41">
        <v>0</v>
      </c>
      <c r="I31" s="100">
        <f t="shared" si="2"/>
        <v>16577.5</v>
      </c>
      <c r="J31" s="17"/>
      <c r="K31" s="63">
        <f t="shared" si="3"/>
        <v>42396</v>
      </c>
      <c r="L31" s="15">
        <f t="shared" si="7"/>
        <v>1601</v>
      </c>
      <c r="M31" s="15">
        <f t="shared" si="8"/>
        <v>672</v>
      </c>
      <c r="N31" s="78">
        <f t="shared" si="4"/>
        <v>0</v>
      </c>
      <c r="O31" s="102">
        <f t="shared" si="5"/>
        <v>2273</v>
      </c>
      <c r="P31" s="27"/>
      <c r="Q31" s="105">
        <f t="shared" si="6"/>
        <v>42396</v>
      </c>
      <c r="R31" s="86">
        <v>11</v>
      </c>
      <c r="S31" s="83"/>
      <c r="T31" s="5"/>
      <c r="U31" s="6"/>
      <c r="V31" s="3"/>
      <c r="W31" s="6">
        <v>6</v>
      </c>
      <c r="X31" s="83"/>
      <c r="Y31" s="5"/>
      <c r="Z31" s="6">
        <f t="shared" si="0"/>
        <v>6</v>
      </c>
      <c r="AA31" s="3"/>
    </row>
    <row r="32" spans="1:27" ht="18.75" thickBot="1" x14ac:dyDescent="0.3">
      <c r="A32" s="121">
        <v>28</v>
      </c>
      <c r="B32" s="110">
        <v>42397</v>
      </c>
      <c r="C32" s="37">
        <v>11625</v>
      </c>
      <c r="D32" s="40">
        <v>2557.5</v>
      </c>
      <c r="E32" s="98">
        <v>0</v>
      </c>
      <c r="F32" s="100">
        <f t="shared" si="1"/>
        <v>14182.5</v>
      </c>
      <c r="G32" s="39">
        <v>26250</v>
      </c>
      <c r="H32" s="41">
        <v>0</v>
      </c>
      <c r="I32" s="100">
        <f t="shared" si="2"/>
        <v>40432.5</v>
      </c>
      <c r="J32" s="17"/>
      <c r="K32" s="63">
        <f t="shared" si="3"/>
        <v>42397</v>
      </c>
      <c r="L32" s="15">
        <f t="shared" si="7"/>
        <v>1550</v>
      </c>
      <c r="M32" s="15">
        <f t="shared" si="8"/>
        <v>682</v>
      </c>
      <c r="N32" s="78">
        <f t="shared" si="4"/>
        <v>0</v>
      </c>
      <c r="O32" s="102">
        <f t="shared" si="5"/>
        <v>2232</v>
      </c>
      <c r="P32" s="27"/>
      <c r="Q32" s="105">
        <f t="shared" si="6"/>
        <v>42397</v>
      </c>
      <c r="R32" s="86">
        <v>11</v>
      </c>
      <c r="S32" s="83"/>
      <c r="T32" s="5"/>
      <c r="U32" s="6"/>
      <c r="V32" s="3"/>
      <c r="W32" s="88">
        <v>6</v>
      </c>
      <c r="X32" s="83"/>
      <c r="Y32" s="5"/>
      <c r="Z32" s="6">
        <f t="shared" si="0"/>
        <v>6</v>
      </c>
      <c r="AA32" s="3"/>
    </row>
    <row r="33" spans="1:27" ht="18.75" thickBot="1" x14ac:dyDescent="0.3">
      <c r="A33" s="121">
        <v>29</v>
      </c>
      <c r="B33" s="110">
        <v>42398</v>
      </c>
      <c r="C33" s="37">
        <v>10702.5</v>
      </c>
      <c r="D33" s="40">
        <v>2055</v>
      </c>
      <c r="E33" s="98">
        <v>22.5</v>
      </c>
      <c r="F33" s="100">
        <f t="shared" si="1"/>
        <v>12780</v>
      </c>
      <c r="G33" s="39">
        <v>0</v>
      </c>
      <c r="H33" s="41">
        <v>0</v>
      </c>
      <c r="I33" s="100">
        <f t="shared" si="2"/>
        <v>12780</v>
      </c>
      <c r="J33" s="17"/>
      <c r="K33" s="63">
        <f t="shared" si="3"/>
        <v>42398</v>
      </c>
      <c r="L33" s="15">
        <f t="shared" si="7"/>
        <v>1427</v>
      </c>
      <c r="M33" s="15">
        <f t="shared" si="8"/>
        <v>548</v>
      </c>
      <c r="N33" s="78">
        <f t="shared" si="4"/>
        <v>6</v>
      </c>
      <c r="O33" s="102">
        <f t="shared" si="5"/>
        <v>1981</v>
      </c>
      <c r="P33" s="27"/>
      <c r="Q33" s="105">
        <f t="shared" si="6"/>
        <v>42398</v>
      </c>
      <c r="R33" s="86">
        <v>11</v>
      </c>
      <c r="S33" s="83"/>
      <c r="T33" s="5"/>
      <c r="U33" s="6"/>
      <c r="V33" s="3"/>
      <c r="W33" s="88">
        <v>6</v>
      </c>
      <c r="X33" s="83"/>
      <c r="Y33" s="5"/>
      <c r="Z33" s="6">
        <f t="shared" si="0"/>
        <v>6</v>
      </c>
      <c r="AA33" s="3"/>
    </row>
    <row r="34" spans="1:27" ht="18.75" thickBot="1" x14ac:dyDescent="0.3">
      <c r="A34" s="121">
        <v>30</v>
      </c>
      <c r="B34" s="110">
        <v>42399</v>
      </c>
      <c r="C34" s="37">
        <v>8557.5</v>
      </c>
      <c r="D34" s="40">
        <v>1260</v>
      </c>
      <c r="E34" s="98">
        <v>0</v>
      </c>
      <c r="F34" s="100">
        <f t="shared" si="1"/>
        <v>9817.5</v>
      </c>
      <c r="G34" s="39">
        <v>0</v>
      </c>
      <c r="H34" s="41">
        <v>0</v>
      </c>
      <c r="I34" s="100">
        <f t="shared" si="2"/>
        <v>9817.5</v>
      </c>
      <c r="J34" s="17"/>
      <c r="K34" s="63">
        <f t="shared" si="3"/>
        <v>42399</v>
      </c>
      <c r="L34" s="15">
        <f t="shared" si="7"/>
        <v>1141</v>
      </c>
      <c r="M34" s="15">
        <f t="shared" si="8"/>
        <v>336</v>
      </c>
      <c r="N34" s="78">
        <f t="shared" si="4"/>
        <v>0</v>
      </c>
      <c r="O34" s="102">
        <f t="shared" si="5"/>
        <v>1477</v>
      </c>
      <c r="P34" s="27"/>
      <c r="Q34" s="105">
        <f t="shared" si="6"/>
        <v>42399</v>
      </c>
      <c r="R34" s="86">
        <v>9</v>
      </c>
      <c r="S34" s="83"/>
      <c r="T34" s="5"/>
      <c r="U34" s="6"/>
      <c r="V34" s="3"/>
      <c r="W34" s="6">
        <v>6</v>
      </c>
      <c r="X34" s="83"/>
      <c r="Y34" s="5"/>
      <c r="Z34" s="6">
        <f t="shared" si="0"/>
        <v>6</v>
      </c>
      <c r="AA34" s="3"/>
    </row>
    <row r="35" spans="1:27" ht="18.75" thickBot="1" x14ac:dyDescent="0.3">
      <c r="A35" s="121">
        <v>31</v>
      </c>
      <c r="B35" s="110">
        <v>42400</v>
      </c>
      <c r="C35" s="39">
        <v>7290</v>
      </c>
      <c r="D35" s="40">
        <v>855</v>
      </c>
      <c r="E35" s="38">
        <v>0</v>
      </c>
      <c r="F35" s="101">
        <f t="shared" si="1"/>
        <v>8145</v>
      </c>
      <c r="G35" s="43">
        <v>0</v>
      </c>
      <c r="H35" s="44">
        <v>0</v>
      </c>
      <c r="I35" s="100">
        <f t="shared" si="2"/>
        <v>8145</v>
      </c>
      <c r="J35" s="17"/>
      <c r="K35" s="63">
        <f t="shared" si="3"/>
        <v>42400</v>
      </c>
      <c r="L35" s="15">
        <f t="shared" si="7"/>
        <v>972</v>
      </c>
      <c r="M35" s="15">
        <f>D35/3.75</f>
        <v>228</v>
      </c>
      <c r="N35" s="78">
        <f t="shared" si="4"/>
        <v>0</v>
      </c>
      <c r="O35" s="103">
        <f t="shared" si="5"/>
        <v>1200</v>
      </c>
      <c r="P35" s="27"/>
      <c r="Q35" s="105">
        <f t="shared" si="6"/>
        <v>42400</v>
      </c>
      <c r="R35" s="86">
        <v>8</v>
      </c>
      <c r="S35" s="83"/>
      <c r="T35" s="5"/>
      <c r="U35" s="6"/>
      <c r="V35" s="3"/>
      <c r="W35" s="6">
        <v>6</v>
      </c>
      <c r="X35" s="45"/>
      <c r="Y35" s="46"/>
      <c r="Z35" s="6">
        <f t="shared" si="0"/>
        <v>6</v>
      </c>
      <c r="AA35" s="3"/>
    </row>
    <row r="36" spans="1:27" ht="18.75" thickBot="1" x14ac:dyDescent="0.3">
      <c r="A36" s="3"/>
      <c r="B36" s="140" t="s">
        <v>9</v>
      </c>
      <c r="C36" s="95">
        <f>SUM(C5:C35)</f>
        <v>259185</v>
      </c>
      <c r="D36" s="96">
        <f>SUM(D5:D35)</f>
        <v>39870</v>
      </c>
      <c r="E36" s="96">
        <f>SUM(E5:E35)</f>
        <v>71.25</v>
      </c>
      <c r="F36" s="113">
        <f t="shared" si="1"/>
        <v>299126.25</v>
      </c>
      <c r="G36" s="114">
        <f>SUM(G5:G35)</f>
        <v>28300</v>
      </c>
      <c r="H36" s="118">
        <f>SUM(H5:H35)</f>
        <v>0</v>
      </c>
      <c r="I36" s="115">
        <f>SUM(I5:I35)</f>
        <v>327426.25</v>
      </c>
      <c r="J36" s="28"/>
      <c r="K36" s="89" t="s">
        <v>9</v>
      </c>
      <c r="L36" s="74">
        <f>SUM(L5:L35)</f>
        <v>34558</v>
      </c>
      <c r="M36" s="75">
        <f>SUM(M5:M35)</f>
        <v>10632</v>
      </c>
      <c r="N36" s="75">
        <f>SUM(N5:N35)</f>
        <v>19</v>
      </c>
      <c r="O36" s="104">
        <f t="shared" si="5"/>
        <v>45209</v>
      </c>
      <c r="P36" s="29"/>
      <c r="Q36" s="111" t="s">
        <v>9</v>
      </c>
      <c r="R36" s="90">
        <f>SUM(R5:R35)</f>
        <v>272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153</v>
      </c>
      <c r="X36" s="84">
        <f>SUM(X5:X34)</f>
        <v>0</v>
      </c>
      <c r="Y36" s="25">
        <f>SUM(Y5:Y34)</f>
        <v>0</v>
      </c>
      <c r="Z36" s="16">
        <f>SUM(Z5:Z34)</f>
        <v>147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I36-'[1]ENE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1955.0735294117646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8360.8064516129034</v>
      </c>
      <c r="D43" s="19">
        <f>SUM(D36:D36)/D44</f>
        <v>1286.1290322580646</v>
      </c>
      <c r="E43" s="19"/>
      <c r="F43" s="19"/>
      <c r="G43" s="19">
        <f>SUM(G36:G36)/G44</f>
        <v>912.90322580645159</v>
      </c>
      <c r="H43" s="20">
        <f>H36/C44</f>
        <v>0</v>
      </c>
      <c r="I43" s="19">
        <f>SUM(I36:I36)/I44</f>
        <v>10562.137096774193</v>
      </c>
      <c r="J43" s="19"/>
      <c r="K43" s="18"/>
      <c r="L43" s="19">
        <f>SUM(L36:L36)/L44</f>
        <v>1114.7741935483871</v>
      </c>
      <c r="M43" s="19">
        <f>SUM(M36:M36)/M44</f>
        <v>342.96774193548384</v>
      </c>
      <c r="N43" s="19"/>
      <c r="O43" s="119">
        <f>SUM(O36:O36)/O44</f>
        <v>1458.3548387096773</v>
      </c>
      <c r="P43" s="19"/>
      <c r="Q43" s="18"/>
      <c r="R43" s="21">
        <f>R36/R44</f>
        <v>8.7741935483870961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4.935483870967742</v>
      </c>
      <c r="X43" s="21">
        <f>X36/X44</f>
        <v>0</v>
      </c>
      <c r="Y43" s="21">
        <f>Y36/Y44</f>
        <v>0</v>
      </c>
      <c r="Z43" s="21">
        <f>Z36/Z44</f>
        <v>4.741935483870968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L3:N3"/>
    <mergeCell ref="R3:W3"/>
    <mergeCell ref="L1:M1"/>
    <mergeCell ref="B1:C1"/>
    <mergeCell ref="C3:F3"/>
  </mergeCells>
  <pageMargins left="0.75" right="0.75" top="1" bottom="1" header="0" footer="0"/>
  <pageSetup scale="6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J28" activePane="bottomRight" state="frozen"/>
      <selection activeCell="W24" sqref="W24"/>
      <selection pane="topRight" activeCell="W24" sqref="W24"/>
      <selection pane="bottomLeft" activeCell="W24" sqref="W24"/>
      <selection pane="bottomRight" activeCell="K40" sqref="K40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42644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42644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42644</v>
      </c>
      <c r="P2" s="34"/>
      <c r="Q2" s="92" t="s">
        <v>36</v>
      </c>
      <c r="R2" s="80"/>
      <c r="S2" s="61"/>
      <c r="T2" s="61"/>
      <c r="U2" s="61"/>
      <c r="W2" s="81">
        <f>F1</f>
        <v>42644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139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275</v>
      </c>
      <c r="B5" s="110">
        <v>42644</v>
      </c>
      <c r="C5" s="37">
        <v>8970</v>
      </c>
      <c r="D5" s="37">
        <v>1245</v>
      </c>
      <c r="E5" s="97">
        <v>322.5</v>
      </c>
      <c r="F5" s="99">
        <f>SUM(C5+D5+E5)</f>
        <v>10537.5</v>
      </c>
      <c r="G5" s="36">
        <v>0</v>
      </c>
      <c r="H5" s="38">
        <v>0</v>
      </c>
      <c r="I5" s="100">
        <f>F5+G5+H5</f>
        <v>10537.5</v>
      </c>
      <c r="J5" s="17"/>
      <c r="K5" s="63">
        <f>B5</f>
        <v>42644</v>
      </c>
      <c r="L5" s="15">
        <f>C5/7.5</f>
        <v>1196</v>
      </c>
      <c r="M5" s="15">
        <f>D5/3.75</f>
        <v>332</v>
      </c>
      <c r="N5" s="78">
        <f>E5/3.75</f>
        <v>86</v>
      </c>
      <c r="O5" s="102">
        <f>SUM(L5:N5)</f>
        <v>1614</v>
      </c>
      <c r="P5" s="27"/>
      <c r="Q5" s="105">
        <f>B5</f>
        <v>42644</v>
      </c>
      <c r="R5" s="85">
        <v>8</v>
      </c>
      <c r="S5" s="82"/>
      <c r="T5" s="13"/>
      <c r="U5" s="14"/>
      <c r="V5" s="3"/>
      <c r="W5" s="87">
        <v>4</v>
      </c>
      <c r="X5" s="82"/>
      <c r="Y5" s="13"/>
      <c r="Z5" s="14">
        <f t="shared" ref="Z5:Z35" si="0">SUM(W5:Y5)</f>
        <v>4</v>
      </c>
      <c r="AA5" s="3"/>
    </row>
    <row r="6" spans="1:29" ht="18.75" thickBot="1" x14ac:dyDescent="0.3">
      <c r="A6" s="120">
        <v>276</v>
      </c>
      <c r="B6" s="110">
        <v>42645</v>
      </c>
      <c r="C6" s="37">
        <v>4102.5</v>
      </c>
      <c r="D6" s="40">
        <v>525</v>
      </c>
      <c r="E6" s="98">
        <v>0</v>
      </c>
      <c r="F6" s="100">
        <f t="shared" ref="F6:F36" si="1">SUM(C6+D6+E6)</f>
        <v>4627.5</v>
      </c>
      <c r="G6" s="39">
        <v>0</v>
      </c>
      <c r="H6" s="41">
        <v>0</v>
      </c>
      <c r="I6" s="100">
        <f t="shared" ref="I6:I35" si="2">F6+G6+H6</f>
        <v>4627.5</v>
      </c>
      <c r="J6" s="17"/>
      <c r="K6" s="63">
        <f t="shared" ref="K6:K35" si="3">B6</f>
        <v>42645</v>
      </c>
      <c r="L6" s="15">
        <f>C6/7.5</f>
        <v>547</v>
      </c>
      <c r="M6" s="15">
        <f>D6/3.75</f>
        <v>140</v>
      </c>
      <c r="N6" s="78">
        <f t="shared" ref="N6:N35" si="4">E6/3.75</f>
        <v>0</v>
      </c>
      <c r="O6" s="102">
        <f t="shared" ref="O6:O36" si="5">SUM(L6:N6)</f>
        <v>687</v>
      </c>
      <c r="P6" s="27"/>
      <c r="Q6" s="105">
        <f t="shared" ref="Q6:Q35" si="6">B6</f>
        <v>42645</v>
      </c>
      <c r="R6" s="86">
        <v>6</v>
      </c>
      <c r="S6" s="83"/>
      <c r="T6" s="5"/>
      <c r="U6" s="6"/>
      <c r="V6" s="3"/>
      <c r="W6" s="6">
        <v>3</v>
      </c>
      <c r="X6" s="83"/>
      <c r="Y6" s="5"/>
      <c r="Z6" s="6">
        <f t="shared" si="0"/>
        <v>3</v>
      </c>
      <c r="AA6" s="3"/>
    </row>
    <row r="7" spans="1:29" ht="18.75" thickBot="1" x14ac:dyDescent="0.3">
      <c r="A7" s="120">
        <v>277</v>
      </c>
      <c r="B7" s="110">
        <v>42646</v>
      </c>
      <c r="C7" s="37">
        <v>7605</v>
      </c>
      <c r="D7" s="40">
        <v>1642.5</v>
      </c>
      <c r="E7" s="98">
        <v>585</v>
      </c>
      <c r="F7" s="100">
        <f t="shared" si="1"/>
        <v>9832.5</v>
      </c>
      <c r="G7" s="39">
        <v>5650</v>
      </c>
      <c r="H7" s="41">
        <v>0</v>
      </c>
      <c r="I7" s="100">
        <f t="shared" si="2"/>
        <v>15482.5</v>
      </c>
      <c r="J7" s="17"/>
      <c r="K7" s="63">
        <f t="shared" si="3"/>
        <v>42646</v>
      </c>
      <c r="L7" s="15">
        <f t="shared" ref="L7:L35" si="7">C7/7.5</f>
        <v>1014</v>
      </c>
      <c r="M7" s="15">
        <f t="shared" ref="M7:M34" si="8">D7/3.75</f>
        <v>438</v>
      </c>
      <c r="N7" s="78">
        <f t="shared" si="4"/>
        <v>156</v>
      </c>
      <c r="O7" s="102">
        <f t="shared" si="5"/>
        <v>1608</v>
      </c>
      <c r="P7" s="27"/>
      <c r="Q7" s="105">
        <f t="shared" si="6"/>
        <v>42646</v>
      </c>
      <c r="R7" s="86">
        <v>8</v>
      </c>
      <c r="S7" s="83"/>
      <c r="T7" s="5"/>
      <c r="U7" s="6"/>
      <c r="V7" s="3"/>
      <c r="W7" s="6">
        <v>3</v>
      </c>
      <c r="X7" s="83"/>
      <c r="Y7" s="5"/>
      <c r="Z7" s="6">
        <f t="shared" si="0"/>
        <v>3</v>
      </c>
      <c r="AA7" s="3"/>
    </row>
    <row r="8" spans="1:29" ht="18.75" thickBot="1" x14ac:dyDescent="0.3">
      <c r="A8" s="120">
        <v>278</v>
      </c>
      <c r="B8" s="110">
        <v>42647</v>
      </c>
      <c r="C8" s="37">
        <v>5992.5</v>
      </c>
      <c r="D8" s="40">
        <v>1125</v>
      </c>
      <c r="E8" s="98">
        <v>348.75</v>
      </c>
      <c r="F8" s="100">
        <f t="shared" si="1"/>
        <v>7466.25</v>
      </c>
      <c r="G8" s="39">
        <v>1950</v>
      </c>
      <c r="H8" s="41">
        <v>0</v>
      </c>
      <c r="I8" s="100">
        <f t="shared" si="2"/>
        <v>9416.25</v>
      </c>
      <c r="J8" s="17"/>
      <c r="K8" s="63">
        <f t="shared" si="3"/>
        <v>42647</v>
      </c>
      <c r="L8" s="15">
        <f t="shared" si="7"/>
        <v>799</v>
      </c>
      <c r="M8" s="15">
        <f t="shared" si="8"/>
        <v>300</v>
      </c>
      <c r="N8" s="78">
        <f t="shared" si="4"/>
        <v>93</v>
      </c>
      <c r="O8" s="102">
        <f t="shared" si="5"/>
        <v>1192</v>
      </c>
      <c r="P8" s="27"/>
      <c r="Q8" s="105">
        <f t="shared" si="6"/>
        <v>42647</v>
      </c>
      <c r="R8" s="86">
        <v>8</v>
      </c>
      <c r="S8" s="83"/>
      <c r="T8" s="5"/>
      <c r="U8" s="6"/>
      <c r="V8" s="3"/>
      <c r="W8" s="6">
        <v>4</v>
      </c>
      <c r="X8" s="83"/>
      <c r="Y8" s="5"/>
      <c r="Z8" s="6">
        <f t="shared" si="0"/>
        <v>4</v>
      </c>
      <c r="AA8" s="3"/>
    </row>
    <row r="9" spans="1:29" ht="18.75" thickBot="1" x14ac:dyDescent="0.3">
      <c r="A9" s="120">
        <v>279</v>
      </c>
      <c r="B9" s="110">
        <v>42648</v>
      </c>
      <c r="C9" s="37">
        <v>8032.5</v>
      </c>
      <c r="D9" s="40">
        <v>1845</v>
      </c>
      <c r="E9" s="98">
        <v>495</v>
      </c>
      <c r="F9" s="100">
        <f t="shared" si="1"/>
        <v>10372.5</v>
      </c>
      <c r="G9" s="39">
        <v>0</v>
      </c>
      <c r="H9" s="41">
        <v>0</v>
      </c>
      <c r="I9" s="100">
        <f t="shared" si="2"/>
        <v>10372.5</v>
      </c>
      <c r="J9" s="17"/>
      <c r="K9" s="63">
        <f t="shared" si="3"/>
        <v>42648</v>
      </c>
      <c r="L9" s="15">
        <f t="shared" si="7"/>
        <v>1071</v>
      </c>
      <c r="M9" s="15">
        <f t="shared" si="8"/>
        <v>492</v>
      </c>
      <c r="N9" s="78">
        <f t="shared" si="4"/>
        <v>132</v>
      </c>
      <c r="O9" s="102">
        <f t="shared" si="5"/>
        <v>1695</v>
      </c>
      <c r="P9" s="27"/>
      <c r="Q9" s="105">
        <f t="shared" si="6"/>
        <v>42648</v>
      </c>
      <c r="R9" s="86">
        <v>8</v>
      </c>
      <c r="S9" s="83"/>
      <c r="T9" s="5"/>
      <c r="U9" s="6"/>
      <c r="V9" s="3"/>
      <c r="W9" s="6">
        <v>4</v>
      </c>
      <c r="X9" s="83"/>
      <c r="Y9" s="5"/>
      <c r="Z9" s="6">
        <f t="shared" si="0"/>
        <v>4</v>
      </c>
      <c r="AA9" s="3"/>
    </row>
    <row r="10" spans="1:29" ht="18.75" thickBot="1" x14ac:dyDescent="0.3">
      <c r="A10" s="120">
        <v>280</v>
      </c>
      <c r="B10" s="110">
        <v>42649</v>
      </c>
      <c r="C10" s="37">
        <v>6937.5</v>
      </c>
      <c r="D10" s="40">
        <v>1522.5</v>
      </c>
      <c r="E10" s="98">
        <v>450</v>
      </c>
      <c r="F10" s="100">
        <f t="shared" si="1"/>
        <v>8910</v>
      </c>
      <c r="G10" s="39">
        <v>0</v>
      </c>
      <c r="H10" s="41">
        <v>0</v>
      </c>
      <c r="I10" s="100">
        <f t="shared" si="2"/>
        <v>8910</v>
      </c>
      <c r="J10" s="17"/>
      <c r="K10" s="63">
        <f t="shared" si="3"/>
        <v>42649</v>
      </c>
      <c r="L10" s="15">
        <f t="shared" si="7"/>
        <v>925</v>
      </c>
      <c r="M10" s="15">
        <f t="shared" si="8"/>
        <v>406</v>
      </c>
      <c r="N10" s="78">
        <f t="shared" si="4"/>
        <v>120</v>
      </c>
      <c r="O10" s="102">
        <f t="shared" si="5"/>
        <v>1451</v>
      </c>
      <c r="P10" s="27"/>
      <c r="Q10" s="105">
        <f t="shared" si="6"/>
        <v>42649</v>
      </c>
      <c r="R10" s="86">
        <v>8</v>
      </c>
      <c r="S10" s="83"/>
      <c r="T10" s="5"/>
      <c r="U10" s="6"/>
      <c r="V10" s="3"/>
      <c r="W10" s="6">
        <v>4</v>
      </c>
      <c r="X10" s="83"/>
      <c r="Y10" s="5"/>
      <c r="Z10" s="6">
        <f t="shared" si="0"/>
        <v>4</v>
      </c>
      <c r="AA10" s="3"/>
    </row>
    <row r="11" spans="1:29" ht="18.75" thickBot="1" x14ac:dyDescent="0.3">
      <c r="A11" s="120">
        <v>281</v>
      </c>
      <c r="B11" s="110">
        <v>42650</v>
      </c>
      <c r="C11" s="37">
        <v>6652.5</v>
      </c>
      <c r="D11" s="40">
        <v>1485</v>
      </c>
      <c r="E11" s="98">
        <v>322.5</v>
      </c>
      <c r="F11" s="100">
        <f t="shared" si="1"/>
        <v>8460</v>
      </c>
      <c r="G11" s="39">
        <v>0</v>
      </c>
      <c r="H11" s="41">
        <v>0</v>
      </c>
      <c r="I11" s="100">
        <f t="shared" si="2"/>
        <v>8460</v>
      </c>
      <c r="J11" s="17"/>
      <c r="K11" s="63">
        <f t="shared" si="3"/>
        <v>42650</v>
      </c>
      <c r="L11" s="15">
        <f t="shared" si="7"/>
        <v>887</v>
      </c>
      <c r="M11" s="15">
        <f t="shared" si="8"/>
        <v>396</v>
      </c>
      <c r="N11" s="78">
        <f t="shared" si="4"/>
        <v>86</v>
      </c>
      <c r="O11" s="102">
        <f t="shared" si="5"/>
        <v>1369</v>
      </c>
      <c r="P11" s="27"/>
      <c r="Q11" s="105">
        <f t="shared" si="6"/>
        <v>42650</v>
      </c>
      <c r="R11" s="86">
        <v>8</v>
      </c>
      <c r="S11" s="83"/>
      <c r="T11" s="5"/>
      <c r="U11" s="6"/>
      <c r="V11" s="3"/>
      <c r="W11" s="6">
        <v>4</v>
      </c>
      <c r="X11" s="83"/>
      <c r="Y11" s="5"/>
      <c r="Z11" s="6">
        <f t="shared" si="0"/>
        <v>4</v>
      </c>
      <c r="AA11" s="3"/>
    </row>
    <row r="12" spans="1:29" ht="18.75" thickBot="1" x14ac:dyDescent="0.3">
      <c r="A12" s="120">
        <v>282</v>
      </c>
      <c r="B12" s="110">
        <v>42651</v>
      </c>
      <c r="C12" s="37">
        <v>5775</v>
      </c>
      <c r="D12" s="40">
        <v>1042.5</v>
      </c>
      <c r="E12" s="98">
        <v>191.25</v>
      </c>
      <c r="F12" s="100">
        <f t="shared" si="1"/>
        <v>7008.75</v>
      </c>
      <c r="G12" s="39">
        <v>0</v>
      </c>
      <c r="H12" s="41">
        <v>0</v>
      </c>
      <c r="I12" s="100">
        <f t="shared" si="2"/>
        <v>7008.75</v>
      </c>
      <c r="J12" s="17"/>
      <c r="K12" s="63">
        <f t="shared" si="3"/>
        <v>42651</v>
      </c>
      <c r="L12" s="15">
        <f t="shared" si="7"/>
        <v>770</v>
      </c>
      <c r="M12" s="15">
        <f t="shared" si="8"/>
        <v>278</v>
      </c>
      <c r="N12" s="78">
        <f t="shared" si="4"/>
        <v>51</v>
      </c>
      <c r="O12" s="102">
        <f t="shared" si="5"/>
        <v>1099</v>
      </c>
      <c r="P12" s="27"/>
      <c r="Q12" s="105">
        <f t="shared" si="6"/>
        <v>42651</v>
      </c>
      <c r="R12" s="86">
        <v>8</v>
      </c>
      <c r="S12" s="83"/>
      <c r="T12" s="5"/>
      <c r="U12" s="6"/>
      <c r="V12" s="3"/>
      <c r="W12" s="6">
        <v>4</v>
      </c>
      <c r="X12" s="83"/>
      <c r="Y12" s="5"/>
      <c r="Z12" s="6">
        <f t="shared" si="0"/>
        <v>4</v>
      </c>
      <c r="AA12" s="3"/>
    </row>
    <row r="13" spans="1:29" ht="18.75" thickBot="1" x14ac:dyDescent="0.3">
      <c r="A13" s="120">
        <v>283</v>
      </c>
      <c r="B13" s="110">
        <v>42652</v>
      </c>
      <c r="C13" s="37">
        <v>4155</v>
      </c>
      <c r="D13" s="40">
        <v>547.5</v>
      </c>
      <c r="E13" s="98">
        <v>0</v>
      </c>
      <c r="F13" s="100">
        <f t="shared" si="1"/>
        <v>4702.5</v>
      </c>
      <c r="G13" s="39">
        <v>0</v>
      </c>
      <c r="H13" s="41">
        <v>0</v>
      </c>
      <c r="I13" s="100">
        <f t="shared" si="2"/>
        <v>4702.5</v>
      </c>
      <c r="J13" s="17"/>
      <c r="K13" s="63">
        <f t="shared" si="3"/>
        <v>42652</v>
      </c>
      <c r="L13" s="15">
        <f t="shared" si="7"/>
        <v>554</v>
      </c>
      <c r="M13" s="15">
        <f t="shared" si="8"/>
        <v>146</v>
      </c>
      <c r="N13" s="78">
        <f t="shared" si="4"/>
        <v>0</v>
      </c>
      <c r="O13" s="102">
        <f t="shared" si="5"/>
        <v>700</v>
      </c>
      <c r="P13" s="27"/>
      <c r="Q13" s="105">
        <f t="shared" si="6"/>
        <v>42652</v>
      </c>
      <c r="R13" s="86">
        <v>6</v>
      </c>
      <c r="S13" s="83"/>
      <c r="T13" s="5"/>
      <c r="U13" s="6"/>
      <c r="V13" s="3"/>
      <c r="W13" s="6">
        <v>3</v>
      </c>
      <c r="X13" s="83"/>
      <c r="Y13" s="5"/>
      <c r="Z13" s="6">
        <f t="shared" si="0"/>
        <v>3</v>
      </c>
      <c r="AA13" s="3"/>
    </row>
    <row r="14" spans="1:29" ht="18.75" thickBot="1" x14ac:dyDescent="0.3">
      <c r="A14" s="120">
        <v>284</v>
      </c>
      <c r="B14" s="110">
        <v>42653</v>
      </c>
      <c r="C14" s="37">
        <v>6877.5</v>
      </c>
      <c r="D14" s="40">
        <v>1800</v>
      </c>
      <c r="E14" s="98">
        <v>472.5</v>
      </c>
      <c r="F14" s="100">
        <f t="shared" si="1"/>
        <v>9150</v>
      </c>
      <c r="G14" s="39">
        <v>0</v>
      </c>
      <c r="H14" s="41">
        <v>0</v>
      </c>
      <c r="I14" s="100">
        <f t="shared" si="2"/>
        <v>9150</v>
      </c>
      <c r="J14" s="17"/>
      <c r="K14" s="63">
        <f t="shared" si="3"/>
        <v>42653</v>
      </c>
      <c r="L14" s="15">
        <f t="shared" si="7"/>
        <v>917</v>
      </c>
      <c r="M14" s="15">
        <f t="shared" si="8"/>
        <v>480</v>
      </c>
      <c r="N14" s="78">
        <f t="shared" si="4"/>
        <v>126</v>
      </c>
      <c r="O14" s="102">
        <f t="shared" si="5"/>
        <v>1523</v>
      </c>
      <c r="P14" s="27"/>
      <c r="Q14" s="105">
        <f t="shared" si="6"/>
        <v>42653</v>
      </c>
      <c r="R14" s="86">
        <v>8</v>
      </c>
      <c r="S14" s="83"/>
      <c r="T14" s="5"/>
      <c r="U14" s="6"/>
      <c r="V14" s="3"/>
      <c r="W14" s="6">
        <v>4</v>
      </c>
      <c r="X14" s="83"/>
      <c r="Y14" s="5"/>
      <c r="Z14" s="6">
        <f t="shared" si="0"/>
        <v>4</v>
      </c>
      <c r="AA14" s="3"/>
    </row>
    <row r="15" spans="1:29" ht="18.75" thickBot="1" x14ac:dyDescent="0.3">
      <c r="A15" s="120">
        <v>285</v>
      </c>
      <c r="B15" s="110">
        <v>42654</v>
      </c>
      <c r="C15" s="37">
        <v>6405</v>
      </c>
      <c r="D15" s="40">
        <v>1440</v>
      </c>
      <c r="E15" s="98">
        <v>397.5</v>
      </c>
      <c r="F15" s="100">
        <f t="shared" si="1"/>
        <v>8242.5</v>
      </c>
      <c r="G15" s="39">
        <v>0</v>
      </c>
      <c r="H15" s="41">
        <v>0</v>
      </c>
      <c r="I15" s="100">
        <f t="shared" si="2"/>
        <v>8242.5</v>
      </c>
      <c r="J15" s="17"/>
      <c r="K15" s="63">
        <f t="shared" si="3"/>
        <v>42654</v>
      </c>
      <c r="L15" s="15">
        <f t="shared" si="7"/>
        <v>854</v>
      </c>
      <c r="M15" s="15">
        <f t="shared" si="8"/>
        <v>384</v>
      </c>
      <c r="N15" s="78">
        <f t="shared" si="4"/>
        <v>106</v>
      </c>
      <c r="O15" s="102">
        <f t="shared" si="5"/>
        <v>1344</v>
      </c>
      <c r="P15" s="27"/>
      <c r="Q15" s="105">
        <f t="shared" si="6"/>
        <v>42654</v>
      </c>
      <c r="R15" s="86">
        <v>8</v>
      </c>
      <c r="S15" s="83"/>
      <c r="T15" s="5"/>
      <c r="U15" s="6"/>
      <c r="V15" s="3"/>
      <c r="W15" s="6">
        <v>4</v>
      </c>
      <c r="X15" s="83"/>
      <c r="Y15" s="5"/>
      <c r="Z15" s="6">
        <f t="shared" si="0"/>
        <v>4</v>
      </c>
      <c r="AA15" s="3"/>
    </row>
    <row r="16" spans="1:29" ht="18.75" thickBot="1" x14ac:dyDescent="0.3">
      <c r="A16" s="120">
        <v>286</v>
      </c>
      <c r="B16" s="110">
        <v>42655</v>
      </c>
      <c r="C16" s="37">
        <v>7125</v>
      </c>
      <c r="D16" s="40">
        <v>1275</v>
      </c>
      <c r="E16" s="98">
        <v>221.25</v>
      </c>
      <c r="F16" s="100">
        <f t="shared" si="1"/>
        <v>8621.25</v>
      </c>
      <c r="G16" s="39">
        <v>0</v>
      </c>
      <c r="H16" s="41">
        <v>0</v>
      </c>
      <c r="I16" s="100">
        <f t="shared" si="2"/>
        <v>8621.25</v>
      </c>
      <c r="J16" s="17"/>
      <c r="K16" s="63">
        <f t="shared" si="3"/>
        <v>42655</v>
      </c>
      <c r="L16" s="15">
        <f t="shared" si="7"/>
        <v>950</v>
      </c>
      <c r="M16" s="15">
        <f t="shared" si="8"/>
        <v>340</v>
      </c>
      <c r="N16" s="78">
        <f t="shared" si="4"/>
        <v>59</v>
      </c>
      <c r="O16" s="102">
        <f t="shared" si="5"/>
        <v>1349</v>
      </c>
      <c r="P16" s="27"/>
      <c r="Q16" s="105">
        <f t="shared" si="6"/>
        <v>42655</v>
      </c>
      <c r="R16" s="86">
        <v>8</v>
      </c>
      <c r="S16" s="83"/>
      <c r="T16" s="5"/>
      <c r="U16" s="6"/>
      <c r="V16" s="3"/>
      <c r="W16" s="6">
        <v>4</v>
      </c>
      <c r="X16" s="83"/>
      <c r="Y16" s="5"/>
      <c r="Z16" s="6">
        <f t="shared" si="0"/>
        <v>4</v>
      </c>
      <c r="AA16" s="3"/>
    </row>
    <row r="17" spans="1:27" ht="18.75" thickBot="1" x14ac:dyDescent="0.3">
      <c r="A17" s="120">
        <v>287</v>
      </c>
      <c r="B17" s="110">
        <v>42656</v>
      </c>
      <c r="C17" s="37">
        <v>7387.5</v>
      </c>
      <c r="D17" s="40">
        <v>1537.5</v>
      </c>
      <c r="E17" s="98">
        <v>423.75</v>
      </c>
      <c r="F17" s="100">
        <f t="shared" si="1"/>
        <v>9348.75</v>
      </c>
      <c r="G17" s="39">
        <v>0</v>
      </c>
      <c r="H17" s="41">
        <v>0</v>
      </c>
      <c r="I17" s="100">
        <f t="shared" si="2"/>
        <v>9348.75</v>
      </c>
      <c r="J17" s="17"/>
      <c r="K17" s="63">
        <f t="shared" si="3"/>
        <v>42656</v>
      </c>
      <c r="L17" s="15">
        <f t="shared" si="7"/>
        <v>985</v>
      </c>
      <c r="M17" s="15">
        <f t="shared" si="8"/>
        <v>410</v>
      </c>
      <c r="N17" s="78">
        <f t="shared" si="4"/>
        <v>113</v>
      </c>
      <c r="O17" s="102">
        <f t="shared" si="5"/>
        <v>1508</v>
      </c>
      <c r="P17" s="27"/>
      <c r="Q17" s="105">
        <f t="shared" si="6"/>
        <v>42656</v>
      </c>
      <c r="R17" s="86">
        <v>8</v>
      </c>
      <c r="S17" s="83"/>
      <c r="T17" s="5"/>
      <c r="U17" s="6"/>
      <c r="V17" s="3"/>
      <c r="W17" s="6">
        <v>4</v>
      </c>
      <c r="X17" s="83"/>
      <c r="Y17" s="5"/>
      <c r="Z17" s="6">
        <f t="shared" si="0"/>
        <v>4</v>
      </c>
      <c r="AA17" s="3"/>
    </row>
    <row r="18" spans="1:27" ht="18.75" thickBot="1" x14ac:dyDescent="0.3">
      <c r="A18" s="120">
        <v>288</v>
      </c>
      <c r="B18" s="110">
        <v>42657</v>
      </c>
      <c r="C18" s="37">
        <v>7357.5</v>
      </c>
      <c r="D18" s="40">
        <v>1717.5</v>
      </c>
      <c r="E18" s="98">
        <v>457.5</v>
      </c>
      <c r="F18" s="100">
        <f t="shared" si="1"/>
        <v>9532.5</v>
      </c>
      <c r="G18" s="39">
        <v>0</v>
      </c>
      <c r="H18" s="41">
        <v>0</v>
      </c>
      <c r="I18" s="100">
        <f t="shared" si="2"/>
        <v>9532.5</v>
      </c>
      <c r="J18" s="17"/>
      <c r="K18" s="63">
        <f t="shared" si="3"/>
        <v>42657</v>
      </c>
      <c r="L18" s="15">
        <f t="shared" si="7"/>
        <v>981</v>
      </c>
      <c r="M18" s="15">
        <f t="shared" si="8"/>
        <v>458</v>
      </c>
      <c r="N18" s="78">
        <f t="shared" si="4"/>
        <v>122</v>
      </c>
      <c r="O18" s="102">
        <f t="shared" si="5"/>
        <v>1561</v>
      </c>
      <c r="P18" s="27"/>
      <c r="Q18" s="105">
        <f t="shared" si="6"/>
        <v>42657</v>
      </c>
      <c r="R18" s="86">
        <v>8</v>
      </c>
      <c r="S18" s="83"/>
      <c r="T18" s="5"/>
      <c r="U18" s="6"/>
      <c r="V18" s="3"/>
      <c r="W18" s="6">
        <v>4</v>
      </c>
      <c r="X18" s="83"/>
      <c r="Y18" s="5"/>
      <c r="Z18" s="6">
        <f t="shared" si="0"/>
        <v>4</v>
      </c>
      <c r="AA18" s="3"/>
    </row>
    <row r="19" spans="1:27" ht="18.75" thickBot="1" x14ac:dyDescent="0.3">
      <c r="A19" s="120">
        <v>289</v>
      </c>
      <c r="B19" s="110">
        <v>42658</v>
      </c>
      <c r="C19" s="37">
        <v>7342.5</v>
      </c>
      <c r="D19" s="40">
        <v>1192.5</v>
      </c>
      <c r="E19" s="98">
        <v>138.75</v>
      </c>
      <c r="F19" s="100">
        <f t="shared" si="1"/>
        <v>8673.75</v>
      </c>
      <c r="G19" s="39">
        <v>0</v>
      </c>
      <c r="H19" s="41">
        <v>0</v>
      </c>
      <c r="I19" s="100">
        <f t="shared" si="2"/>
        <v>8673.75</v>
      </c>
      <c r="J19" s="17"/>
      <c r="K19" s="63">
        <f t="shared" si="3"/>
        <v>42658</v>
      </c>
      <c r="L19" s="15">
        <f t="shared" si="7"/>
        <v>979</v>
      </c>
      <c r="M19" s="15">
        <f t="shared" si="8"/>
        <v>318</v>
      </c>
      <c r="N19" s="78">
        <f t="shared" si="4"/>
        <v>37</v>
      </c>
      <c r="O19" s="102">
        <f t="shared" si="5"/>
        <v>1334</v>
      </c>
      <c r="P19" s="27"/>
      <c r="Q19" s="105">
        <f t="shared" si="6"/>
        <v>42658</v>
      </c>
      <c r="R19" s="86">
        <v>8</v>
      </c>
      <c r="S19" s="83"/>
      <c r="T19" s="5"/>
      <c r="U19" s="6"/>
      <c r="V19" s="3"/>
      <c r="W19" s="6">
        <v>4</v>
      </c>
      <c r="X19" s="83"/>
      <c r="Y19" s="5"/>
      <c r="Z19" s="6">
        <f t="shared" si="0"/>
        <v>4</v>
      </c>
      <c r="AA19" s="3"/>
    </row>
    <row r="20" spans="1:27" ht="18.75" thickBot="1" x14ac:dyDescent="0.3">
      <c r="A20" s="120">
        <v>290</v>
      </c>
      <c r="B20" s="110">
        <v>42659</v>
      </c>
      <c r="C20" s="37">
        <v>4327.5</v>
      </c>
      <c r="D20" s="40">
        <v>540</v>
      </c>
      <c r="E20" s="98">
        <v>0</v>
      </c>
      <c r="F20" s="100">
        <f t="shared" si="1"/>
        <v>4867.5</v>
      </c>
      <c r="G20" s="39">
        <v>0</v>
      </c>
      <c r="H20" s="41">
        <v>0</v>
      </c>
      <c r="I20" s="100">
        <f t="shared" si="2"/>
        <v>4867.5</v>
      </c>
      <c r="J20" s="17"/>
      <c r="K20" s="63">
        <f t="shared" si="3"/>
        <v>42659</v>
      </c>
      <c r="L20" s="15">
        <f t="shared" si="7"/>
        <v>577</v>
      </c>
      <c r="M20" s="15">
        <f t="shared" si="8"/>
        <v>144</v>
      </c>
      <c r="N20" s="78">
        <f t="shared" si="4"/>
        <v>0</v>
      </c>
      <c r="O20" s="102">
        <f t="shared" si="5"/>
        <v>721</v>
      </c>
      <c r="P20" s="27"/>
      <c r="Q20" s="105">
        <f t="shared" si="6"/>
        <v>42659</v>
      </c>
      <c r="R20" s="86">
        <v>5</v>
      </c>
      <c r="S20" s="83"/>
      <c r="T20" s="5"/>
      <c r="U20" s="6"/>
      <c r="V20" s="3"/>
      <c r="W20" s="6">
        <v>4</v>
      </c>
      <c r="X20" s="83"/>
      <c r="Y20" s="5"/>
      <c r="Z20" s="6">
        <f t="shared" si="0"/>
        <v>4</v>
      </c>
      <c r="AA20" s="3"/>
    </row>
    <row r="21" spans="1:27" ht="18.75" thickBot="1" x14ac:dyDescent="0.3">
      <c r="A21" s="120">
        <v>291</v>
      </c>
      <c r="B21" s="110">
        <v>42660</v>
      </c>
      <c r="C21" s="37">
        <v>7695</v>
      </c>
      <c r="D21" s="40">
        <v>1507.5</v>
      </c>
      <c r="E21" s="98">
        <v>408.75</v>
      </c>
      <c r="F21" s="100">
        <f t="shared" si="1"/>
        <v>9611.25</v>
      </c>
      <c r="G21" s="39">
        <v>0</v>
      </c>
      <c r="H21" s="41">
        <v>0</v>
      </c>
      <c r="I21" s="100">
        <f t="shared" si="2"/>
        <v>9611.25</v>
      </c>
      <c r="J21" s="17"/>
      <c r="K21" s="63">
        <f t="shared" si="3"/>
        <v>42660</v>
      </c>
      <c r="L21" s="15">
        <f t="shared" si="7"/>
        <v>1026</v>
      </c>
      <c r="M21" s="15">
        <f t="shared" si="8"/>
        <v>402</v>
      </c>
      <c r="N21" s="78">
        <f t="shared" si="4"/>
        <v>109</v>
      </c>
      <c r="O21" s="102">
        <f t="shared" si="5"/>
        <v>1537</v>
      </c>
      <c r="P21" s="27"/>
      <c r="Q21" s="105">
        <f t="shared" si="6"/>
        <v>42660</v>
      </c>
      <c r="R21" s="86">
        <v>8</v>
      </c>
      <c r="S21" s="83"/>
      <c r="T21" s="5"/>
      <c r="U21" s="6"/>
      <c r="V21" s="3"/>
      <c r="W21" s="6">
        <v>4</v>
      </c>
      <c r="X21" s="83"/>
      <c r="Y21" s="5"/>
      <c r="Z21" s="6">
        <f t="shared" si="0"/>
        <v>4</v>
      </c>
      <c r="AA21" s="3"/>
    </row>
    <row r="22" spans="1:27" ht="18.75" thickBot="1" x14ac:dyDescent="0.3">
      <c r="A22" s="120">
        <v>292</v>
      </c>
      <c r="B22" s="110">
        <v>42661</v>
      </c>
      <c r="C22" s="37">
        <v>7132.5</v>
      </c>
      <c r="D22" s="40">
        <v>1417.5</v>
      </c>
      <c r="E22" s="98">
        <v>393.75</v>
      </c>
      <c r="F22" s="100">
        <f t="shared" si="1"/>
        <v>8943.75</v>
      </c>
      <c r="G22" s="39">
        <v>0</v>
      </c>
      <c r="H22" s="41">
        <v>0</v>
      </c>
      <c r="I22" s="100">
        <f t="shared" si="2"/>
        <v>8943.75</v>
      </c>
      <c r="J22" s="17"/>
      <c r="K22" s="63">
        <f t="shared" si="3"/>
        <v>42661</v>
      </c>
      <c r="L22" s="15">
        <f t="shared" si="7"/>
        <v>951</v>
      </c>
      <c r="M22" s="15">
        <f t="shared" si="8"/>
        <v>378</v>
      </c>
      <c r="N22" s="78">
        <f t="shared" si="4"/>
        <v>105</v>
      </c>
      <c r="O22" s="102">
        <f t="shared" si="5"/>
        <v>1434</v>
      </c>
      <c r="P22" s="27"/>
      <c r="Q22" s="105">
        <f t="shared" si="6"/>
        <v>42661</v>
      </c>
      <c r="R22" s="86">
        <v>8</v>
      </c>
      <c r="S22" s="83"/>
      <c r="T22" s="5"/>
      <c r="U22" s="6"/>
      <c r="V22" s="3"/>
      <c r="W22" s="6">
        <v>4</v>
      </c>
      <c r="X22" s="83"/>
      <c r="Y22" s="5"/>
      <c r="Z22" s="6">
        <f t="shared" si="0"/>
        <v>4</v>
      </c>
      <c r="AA22" s="3"/>
    </row>
    <row r="23" spans="1:27" ht="18.75" thickBot="1" x14ac:dyDescent="0.3">
      <c r="A23" s="120">
        <v>293</v>
      </c>
      <c r="B23" s="110">
        <v>42662</v>
      </c>
      <c r="C23" s="37">
        <v>7305</v>
      </c>
      <c r="D23" s="40">
        <v>1567.5</v>
      </c>
      <c r="E23" s="98">
        <v>551.25</v>
      </c>
      <c r="F23" s="100">
        <f t="shared" si="1"/>
        <v>9423.75</v>
      </c>
      <c r="G23" s="39">
        <v>0</v>
      </c>
      <c r="H23" s="41">
        <v>0</v>
      </c>
      <c r="I23" s="100">
        <f t="shared" si="2"/>
        <v>9423.75</v>
      </c>
      <c r="J23" s="17"/>
      <c r="K23" s="63">
        <f t="shared" si="3"/>
        <v>42662</v>
      </c>
      <c r="L23" s="15">
        <f t="shared" si="7"/>
        <v>974</v>
      </c>
      <c r="M23" s="15">
        <f t="shared" si="8"/>
        <v>418</v>
      </c>
      <c r="N23" s="78">
        <f t="shared" si="4"/>
        <v>147</v>
      </c>
      <c r="O23" s="102">
        <f t="shared" si="5"/>
        <v>1539</v>
      </c>
      <c r="P23" s="27"/>
      <c r="Q23" s="105">
        <f t="shared" si="6"/>
        <v>42662</v>
      </c>
      <c r="R23" s="86">
        <v>8</v>
      </c>
      <c r="S23" s="83"/>
      <c r="T23" s="5"/>
      <c r="U23" s="6"/>
      <c r="V23" s="3"/>
      <c r="W23" s="6">
        <v>4</v>
      </c>
      <c r="X23" s="83"/>
      <c r="Y23" s="5"/>
      <c r="Z23" s="6">
        <f t="shared" si="0"/>
        <v>4</v>
      </c>
      <c r="AA23" s="3"/>
    </row>
    <row r="24" spans="1:27" ht="18.75" thickBot="1" x14ac:dyDescent="0.3">
      <c r="A24" s="120">
        <v>294</v>
      </c>
      <c r="B24" s="110">
        <v>42663</v>
      </c>
      <c r="C24" s="37">
        <v>7110</v>
      </c>
      <c r="D24" s="40">
        <v>1582.5</v>
      </c>
      <c r="E24" s="98">
        <v>472.5</v>
      </c>
      <c r="F24" s="100">
        <f t="shared" si="1"/>
        <v>9165</v>
      </c>
      <c r="G24" s="39"/>
      <c r="H24" s="41">
        <v>0</v>
      </c>
      <c r="I24" s="100">
        <f t="shared" si="2"/>
        <v>9165</v>
      </c>
      <c r="J24" s="17"/>
      <c r="K24" s="63">
        <f t="shared" si="3"/>
        <v>42663</v>
      </c>
      <c r="L24" s="15">
        <f t="shared" si="7"/>
        <v>948</v>
      </c>
      <c r="M24" s="15">
        <f t="shared" si="8"/>
        <v>422</v>
      </c>
      <c r="N24" s="78">
        <f t="shared" si="4"/>
        <v>126</v>
      </c>
      <c r="O24" s="102">
        <f t="shared" si="5"/>
        <v>1496</v>
      </c>
      <c r="P24" s="27"/>
      <c r="Q24" s="105">
        <f t="shared" si="6"/>
        <v>42663</v>
      </c>
      <c r="R24" s="86">
        <v>8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0">
        <v>295</v>
      </c>
      <c r="B25" s="110">
        <v>42664</v>
      </c>
      <c r="C25" s="37">
        <v>8025</v>
      </c>
      <c r="D25" s="40">
        <v>1642.5</v>
      </c>
      <c r="E25" s="98">
        <v>363.75</v>
      </c>
      <c r="F25" s="100">
        <f t="shared" si="1"/>
        <v>10031.25</v>
      </c>
      <c r="G25" s="39">
        <v>10500</v>
      </c>
      <c r="H25" s="41">
        <v>0</v>
      </c>
      <c r="I25" s="100">
        <f t="shared" si="2"/>
        <v>20531.25</v>
      </c>
      <c r="J25" s="17"/>
      <c r="K25" s="63">
        <f t="shared" si="3"/>
        <v>42664</v>
      </c>
      <c r="L25" s="15">
        <f t="shared" si="7"/>
        <v>1070</v>
      </c>
      <c r="M25" s="15">
        <f t="shared" si="8"/>
        <v>438</v>
      </c>
      <c r="N25" s="78">
        <f t="shared" si="4"/>
        <v>97</v>
      </c>
      <c r="O25" s="102">
        <f t="shared" si="5"/>
        <v>1605</v>
      </c>
      <c r="P25" s="27"/>
      <c r="Q25" s="105">
        <f t="shared" si="6"/>
        <v>42664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0">
        <v>296</v>
      </c>
      <c r="B26" s="110">
        <v>42665</v>
      </c>
      <c r="C26" s="37">
        <v>7170</v>
      </c>
      <c r="D26" s="40">
        <v>1095</v>
      </c>
      <c r="E26" s="98">
        <v>202.5</v>
      </c>
      <c r="F26" s="100">
        <f t="shared" si="1"/>
        <v>8467.5</v>
      </c>
      <c r="G26" s="39">
        <v>0</v>
      </c>
      <c r="H26" s="41">
        <v>0</v>
      </c>
      <c r="I26" s="100">
        <f t="shared" si="2"/>
        <v>8467.5</v>
      </c>
      <c r="J26" s="17"/>
      <c r="K26" s="63">
        <f t="shared" si="3"/>
        <v>42665</v>
      </c>
      <c r="L26" s="15">
        <f t="shared" si="7"/>
        <v>956</v>
      </c>
      <c r="M26" s="15">
        <f t="shared" si="8"/>
        <v>292</v>
      </c>
      <c r="N26" s="78">
        <f t="shared" si="4"/>
        <v>54</v>
      </c>
      <c r="O26" s="102">
        <f t="shared" si="5"/>
        <v>1302</v>
      </c>
      <c r="P26" s="27"/>
      <c r="Q26" s="105">
        <f t="shared" si="6"/>
        <v>42665</v>
      </c>
      <c r="R26" s="86">
        <v>8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0">
        <v>297</v>
      </c>
      <c r="B27" s="110">
        <v>42666</v>
      </c>
      <c r="C27" s="37">
        <v>4237.5</v>
      </c>
      <c r="D27" s="40">
        <v>510</v>
      </c>
      <c r="E27" s="98">
        <v>0</v>
      </c>
      <c r="F27" s="100">
        <f t="shared" si="1"/>
        <v>4747.5</v>
      </c>
      <c r="G27" s="39">
        <v>0</v>
      </c>
      <c r="H27" s="41">
        <v>0</v>
      </c>
      <c r="I27" s="100">
        <f t="shared" si="2"/>
        <v>4747.5</v>
      </c>
      <c r="J27" s="17"/>
      <c r="K27" s="63">
        <f t="shared" si="3"/>
        <v>42666</v>
      </c>
      <c r="L27" s="15">
        <f t="shared" si="7"/>
        <v>565</v>
      </c>
      <c r="M27" s="15">
        <f t="shared" si="8"/>
        <v>136</v>
      </c>
      <c r="N27" s="78">
        <f t="shared" si="4"/>
        <v>0</v>
      </c>
      <c r="O27" s="102">
        <f t="shared" si="5"/>
        <v>701</v>
      </c>
      <c r="P27" s="27"/>
      <c r="Q27" s="105">
        <f t="shared" si="6"/>
        <v>42666</v>
      </c>
      <c r="R27" s="86">
        <v>7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0">
        <v>298</v>
      </c>
      <c r="B28" s="110">
        <v>42667</v>
      </c>
      <c r="C28" s="37">
        <v>6630</v>
      </c>
      <c r="D28" s="40">
        <v>1342.5</v>
      </c>
      <c r="E28" s="98">
        <v>390</v>
      </c>
      <c r="F28" s="100">
        <f t="shared" si="1"/>
        <v>8362.5</v>
      </c>
      <c r="G28" s="39">
        <v>0</v>
      </c>
      <c r="H28" s="41">
        <v>0</v>
      </c>
      <c r="I28" s="100">
        <f t="shared" si="2"/>
        <v>8362.5</v>
      </c>
      <c r="J28" s="17"/>
      <c r="K28" s="63">
        <f t="shared" si="3"/>
        <v>42667</v>
      </c>
      <c r="L28" s="15">
        <f t="shared" si="7"/>
        <v>884</v>
      </c>
      <c r="M28" s="15">
        <f t="shared" si="8"/>
        <v>358</v>
      </c>
      <c r="N28" s="78">
        <f t="shared" si="4"/>
        <v>104</v>
      </c>
      <c r="O28" s="102">
        <f t="shared" si="5"/>
        <v>1346</v>
      </c>
      <c r="P28" s="27"/>
      <c r="Q28" s="105">
        <f t="shared" si="6"/>
        <v>42667</v>
      </c>
      <c r="R28" s="86">
        <v>8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0">
        <v>299</v>
      </c>
      <c r="B29" s="110">
        <v>42668</v>
      </c>
      <c r="C29" s="37">
        <v>7020</v>
      </c>
      <c r="D29" s="40">
        <v>1342.5</v>
      </c>
      <c r="E29" s="98">
        <v>326.25</v>
      </c>
      <c r="F29" s="100">
        <f t="shared" si="1"/>
        <v>8688.75</v>
      </c>
      <c r="G29" s="39">
        <v>0</v>
      </c>
      <c r="H29" s="41">
        <v>0</v>
      </c>
      <c r="I29" s="100">
        <f t="shared" si="2"/>
        <v>8688.75</v>
      </c>
      <c r="J29" s="17"/>
      <c r="K29" s="63">
        <f t="shared" si="3"/>
        <v>42668</v>
      </c>
      <c r="L29" s="15">
        <f t="shared" si="7"/>
        <v>936</v>
      </c>
      <c r="M29" s="15">
        <f t="shared" si="8"/>
        <v>358</v>
      </c>
      <c r="N29" s="78">
        <f t="shared" si="4"/>
        <v>87</v>
      </c>
      <c r="O29" s="102">
        <f t="shared" si="5"/>
        <v>1381</v>
      </c>
      <c r="P29" s="27"/>
      <c r="Q29" s="105">
        <f t="shared" si="6"/>
        <v>42668</v>
      </c>
      <c r="R29" s="86">
        <v>8</v>
      </c>
      <c r="S29" s="83"/>
      <c r="T29" s="5"/>
      <c r="U29" s="6"/>
      <c r="V29" s="3"/>
      <c r="W29" s="6">
        <v>4</v>
      </c>
      <c r="X29" s="83"/>
      <c r="Y29" s="5"/>
      <c r="Z29" s="6">
        <f t="shared" si="0"/>
        <v>4</v>
      </c>
      <c r="AA29" s="3"/>
    </row>
    <row r="30" spans="1:27" ht="18.75" thickBot="1" x14ac:dyDescent="0.3">
      <c r="A30" s="120">
        <v>300</v>
      </c>
      <c r="B30" s="110">
        <v>42669</v>
      </c>
      <c r="C30" s="37">
        <v>6090</v>
      </c>
      <c r="D30" s="40">
        <v>1260</v>
      </c>
      <c r="E30" s="98">
        <v>330</v>
      </c>
      <c r="F30" s="100">
        <f t="shared" si="1"/>
        <v>7680</v>
      </c>
      <c r="G30" s="39">
        <v>0</v>
      </c>
      <c r="H30" s="41">
        <v>0</v>
      </c>
      <c r="I30" s="100">
        <f t="shared" si="2"/>
        <v>7680</v>
      </c>
      <c r="J30" s="17"/>
      <c r="K30" s="63">
        <f t="shared" si="3"/>
        <v>42669</v>
      </c>
      <c r="L30" s="15">
        <f t="shared" si="7"/>
        <v>812</v>
      </c>
      <c r="M30" s="15">
        <f t="shared" si="8"/>
        <v>336</v>
      </c>
      <c r="N30" s="78">
        <f t="shared" si="4"/>
        <v>88</v>
      </c>
      <c r="O30" s="102">
        <f t="shared" si="5"/>
        <v>1236</v>
      </c>
      <c r="P30" s="27"/>
      <c r="Q30" s="105">
        <f t="shared" si="6"/>
        <v>42669</v>
      </c>
      <c r="R30" s="86">
        <v>7</v>
      </c>
      <c r="S30" s="83"/>
      <c r="T30" s="5"/>
      <c r="U30" s="6"/>
      <c r="V30" s="3"/>
      <c r="W30" s="6">
        <v>4</v>
      </c>
      <c r="X30" s="83"/>
      <c r="Y30" s="5"/>
      <c r="Z30" s="6">
        <f t="shared" si="0"/>
        <v>4</v>
      </c>
      <c r="AA30" s="3"/>
    </row>
    <row r="31" spans="1:27" ht="18.75" thickBot="1" x14ac:dyDescent="0.3">
      <c r="A31" s="120">
        <v>301</v>
      </c>
      <c r="B31" s="110">
        <v>42670</v>
      </c>
      <c r="C31" s="37">
        <v>6082.5</v>
      </c>
      <c r="D31" s="40">
        <v>1065</v>
      </c>
      <c r="E31" s="98">
        <v>266.25</v>
      </c>
      <c r="F31" s="100">
        <f t="shared" si="1"/>
        <v>7413.75</v>
      </c>
      <c r="G31" s="39">
        <v>10500</v>
      </c>
      <c r="H31" s="41">
        <v>0</v>
      </c>
      <c r="I31" s="100">
        <f t="shared" si="2"/>
        <v>17913.75</v>
      </c>
      <c r="J31" s="17"/>
      <c r="K31" s="63">
        <f t="shared" si="3"/>
        <v>42670</v>
      </c>
      <c r="L31" s="15">
        <f t="shared" si="7"/>
        <v>811</v>
      </c>
      <c r="M31" s="15">
        <f t="shared" si="8"/>
        <v>284</v>
      </c>
      <c r="N31" s="78">
        <f t="shared" si="4"/>
        <v>71</v>
      </c>
      <c r="O31" s="102">
        <f t="shared" si="5"/>
        <v>1166</v>
      </c>
      <c r="P31" s="27"/>
      <c r="Q31" s="105">
        <f t="shared" si="6"/>
        <v>42670</v>
      </c>
      <c r="R31" s="86">
        <v>7</v>
      </c>
      <c r="S31" s="83"/>
      <c r="T31" s="5"/>
      <c r="U31" s="6"/>
      <c r="V31" s="3"/>
      <c r="W31" s="6">
        <v>4</v>
      </c>
      <c r="X31" s="83"/>
      <c r="Y31" s="5"/>
      <c r="Z31" s="6">
        <f t="shared" si="0"/>
        <v>4</v>
      </c>
      <c r="AA31" s="3"/>
    </row>
    <row r="32" spans="1:27" ht="18.75" thickBot="1" x14ac:dyDescent="0.3">
      <c r="A32" s="120">
        <v>302</v>
      </c>
      <c r="B32" s="110">
        <v>42671</v>
      </c>
      <c r="C32" s="37">
        <v>6300</v>
      </c>
      <c r="D32" s="40">
        <v>1357.5</v>
      </c>
      <c r="E32" s="98">
        <v>386.25</v>
      </c>
      <c r="F32" s="100">
        <f t="shared" si="1"/>
        <v>8043.75</v>
      </c>
      <c r="G32" s="39">
        <v>12350</v>
      </c>
      <c r="H32" s="41">
        <v>0</v>
      </c>
      <c r="I32" s="100">
        <f t="shared" si="2"/>
        <v>20393.75</v>
      </c>
      <c r="J32" s="17"/>
      <c r="K32" s="63">
        <f t="shared" si="3"/>
        <v>42671</v>
      </c>
      <c r="L32" s="15">
        <f t="shared" si="7"/>
        <v>840</v>
      </c>
      <c r="M32" s="15">
        <f t="shared" si="8"/>
        <v>362</v>
      </c>
      <c r="N32" s="78">
        <f t="shared" si="4"/>
        <v>103</v>
      </c>
      <c r="O32" s="102">
        <f t="shared" si="5"/>
        <v>1305</v>
      </c>
      <c r="P32" s="27"/>
      <c r="Q32" s="105">
        <f t="shared" si="6"/>
        <v>42671</v>
      </c>
      <c r="R32" s="86">
        <v>8</v>
      </c>
      <c r="S32" s="83"/>
      <c r="T32" s="5"/>
      <c r="U32" s="6"/>
      <c r="V32" s="3"/>
      <c r="W32" s="88">
        <v>4</v>
      </c>
      <c r="X32" s="83"/>
      <c r="Y32" s="5"/>
      <c r="Z32" s="6">
        <f t="shared" si="0"/>
        <v>4</v>
      </c>
      <c r="AA32" s="3"/>
    </row>
    <row r="33" spans="1:27" ht="18.75" thickBot="1" x14ac:dyDescent="0.3">
      <c r="A33" s="120">
        <v>303</v>
      </c>
      <c r="B33" s="110">
        <v>42672</v>
      </c>
      <c r="C33" s="37">
        <v>5272.5</v>
      </c>
      <c r="D33" s="40">
        <v>660</v>
      </c>
      <c r="E33" s="98">
        <v>101.25</v>
      </c>
      <c r="F33" s="100">
        <f t="shared" si="1"/>
        <v>6033.75</v>
      </c>
      <c r="G33" s="39">
        <v>0</v>
      </c>
      <c r="H33" s="41">
        <v>0</v>
      </c>
      <c r="I33" s="100">
        <f t="shared" si="2"/>
        <v>6033.75</v>
      </c>
      <c r="J33" s="17"/>
      <c r="K33" s="63">
        <f t="shared" si="3"/>
        <v>42672</v>
      </c>
      <c r="L33" s="15">
        <f t="shared" si="7"/>
        <v>703</v>
      </c>
      <c r="M33" s="15">
        <f t="shared" si="8"/>
        <v>176</v>
      </c>
      <c r="N33" s="78">
        <f t="shared" si="4"/>
        <v>27</v>
      </c>
      <c r="O33" s="102">
        <f t="shared" si="5"/>
        <v>906</v>
      </c>
      <c r="P33" s="27"/>
      <c r="Q33" s="105">
        <f t="shared" si="6"/>
        <v>42672</v>
      </c>
      <c r="R33" s="86">
        <v>6</v>
      </c>
      <c r="S33" s="83"/>
      <c r="T33" s="5"/>
      <c r="U33" s="6"/>
      <c r="V33" s="3"/>
      <c r="W33" s="88">
        <v>3</v>
      </c>
      <c r="X33" s="83"/>
      <c r="Y33" s="5"/>
      <c r="Z33" s="6">
        <f t="shared" si="0"/>
        <v>3</v>
      </c>
      <c r="AA33" s="3"/>
    </row>
    <row r="34" spans="1:27" ht="18.75" thickBot="1" x14ac:dyDescent="0.3">
      <c r="A34" s="120">
        <v>304</v>
      </c>
      <c r="B34" s="110">
        <v>42673</v>
      </c>
      <c r="C34" s="37">
        <v>4312.5</v>
      </c>
      <c r="D34" s="40">
        <v>622.5</v>
      </c>
      <c r="E34" s="98">
        <v>0</v>
      </c>
      <c r="F34" s="100">
        <f t="shared" si="1"/>
        <v>4935</v>
      </c>
      <c r="G34" s="39">
        <v>0</v>
      </c>
      <c r="H34" s="41">
        <v>0</v>
      </c>
      <c r="I34" s="100">
        <f t="shared" si="2"/>
        <v>4935</v>
      </c>
      <c r="J34" s="17"/>
      <c r="K34" s="63">
        <f t="shared" si="3"/>
        <v>42673</v>
      </c>
      <c r="L34" s="15">
        <f t="shared" si="7"/>
        <v>575</v>
      </c>
      <c r="M34" s="15">
        <f t="shared" si="8"/>
        <v>166</v>
      </c>
      <c r="N34" s="78">
        <f t="shared" si="4"/>
        <v>0</v>
      </c>
      <c r="O34" s="102">
        <f t="shared" si="5"/>
        <v>741</v>
      </c>
      <c r="P34" s="27"/>
      <c r="Q34" s="105">
        <f t="shared" si="6"/>
        <v>42673</v>
      </c>
      <c r="R34" s="86">
        <v>6</v>
      </c>
      <c r="S34" s="83"/>
      <c r="T34" s="5"/>
      <c r="U34" s="6"/>
      <c r="V34" s="3"/>
      <c r="W34" s="6">
        <v>3</v>
      </c>
      <c r="X34" s="83"/>
      <c r="Y34" s="5"/>
      <c r="Z34" s="6">
        <f t="shared" si="0"/>
        <v>3</v>
      </c>
      <c r="AA34" s="3"/>
    </row>
    <row r="35" spans="1:27" ht="18.75" thickBot="1" x14ac:dyDescent="0.3">
      <c r="A35" s="120">
        <v>305</v>
      </c>
      <c r="B35" s="110">
        <v>42674</v>
      </c>
      <c r="C35" s="39">
        <v>6390</v>
      </c>
      <c r="D35" s="40">
        <v>1290</v>
      </c>
      <c r="E35" s="38">
        <v>446.25</v>
      </c>
      <c r="F35" s="101">
        <f t="shared" si="1"/>
        <v>8126.25</v>
      </c>
      <c r="G35" s="43">
        <v>89850</v>
      </c>
      <c r="H35" s="44">
        <v>0</v>
      </c>
      <c r="I35" s="100">
        <f t="shared" si="2"/>
        <v>97976.25</v>
      </c>
      <c r="J35" s="17"/>
      <c r="K35" s="63">
        <f t="shared" si="3"/>
        <v>42674</v>
      </c>
      <c r="L35" s="15">
        <f t="shared" si="7"/>
        <v>852</v>
      </c>
      <c r="M35" s="15">
        <f>D35/3.75</f>
        <v>344</v>
      </c>
      <c r="N35" s="78">
        <f t="shared" si="4"/>
        <v>119</v>
      </c>
      <c r="O35" s="103">
        <f t="shared" si="5"/>
        <v>1315</v>
      </c>
      <c r="P35" s="27"/>
      <c r="Q35" s="105">
        <f t="shared" si="6"/>
        <v>42674</v>
      </c>
      <c r="R35" s="86">
        <v>6</v>
      </c>
      <c r="S35" s="83"/>
      <c r="T35" s="5"/>
      <c r="U35" s="6"/>
      <c r="V35" s="3"/>
      <c r="W35" s="6">
        <v>3</v>
      </c>
      <c r="X35" s="45"/>
      <c r="Y35" s="46"/>
      <c r="Z35" s="6">
        <f t="shared" si="0"/>
        <v>3</v>
      </c>
      <c r="AA35" s="3"/>
    </row>
    <row r="36" spans="1:27" ht="18.75" thickBot="1" x14ac:dyDescent="0.3">
      <c r="A36" s="3"/>
      <c r="B36" s="140" t="s">
        <v>9</v>
      </c>
      <c r="C36" s="95">
        <f>SUM(C5:C35)</f>
        <v>201817.5</v>
      </c>
      <c r="D36" s="96">
        <f>SUM(D5:D35)</f>
        <v>38745</v>
      </c>
      <c r="E36" s="96">
        <f>SUM(E5:E35)</f>
        <v>9465</v>
      </c>
      <c r="F36" s="113">
        <f t="shared" si="1"/>
        <v>250027.5</v>
      </c>
      <c r="G36" s="114">
        <f>SUM(G5:G35)</f>
        <v>130800</v>
      </c>
      <c r="H36" s="118">
        <f>SUM(H5:H35)</f>
        <v>0</v>
      </c>
      <c r="I36" s="115">
        <f>SUM(I5:I35)</f>
        <v>380827.5</v>
      </c>
      <c r="J36" s="28"/>
      <c r="K36" s="141" t="s">
        <v>9</v>
      </c>
      <c r="L36" s="74">
        <f>SUM(L5:L35)</f>
        <v>26909</v>
      </c>
      <c r="M36" s="75">
        <f>SUM(M5:M35)</f>
        <v>10332</v>
      </c>
      <c r="N36" s="75">
        <f>SUM(N5:N35)</f>
        <v>2524</v>
      </c>
      <c r="O36" s="104">
        <f t="shared" si="5"/>
        <v>39765</v>
      </c>
      <c r="P36" s="29"/>
      <c r="Q36" s="111" t="s">
        <v>9</v>
      </c>
      <c r="R36" s="90">
        <f>SUM(R5:R35)</f>
        <v>232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118</v>
      </c>
      <c r="X36" s="84">
        <f>SUM(X5:X34)</f>
        <v>0</v>
      </c>
      <c r="Y36" s="25">
        <f>SUM(Y5:Y34)</f>
        <v>0</v>
      </c>
      <c r="Z36" s="16">
        <f>SUM(Z5:Z34)</f>
        <v>115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I36-'[1]OCT 16'!$AP$36</f>
        <v>-4373259.5</v>
      </c>
      <c r="J38" s="7"/>
      <c r="K38" s="2"/>
      <c r="L38" s="143">
        <f t="shared" ref="L38:N38" si="9">L36/30</f>
        <v>896.9666666666667</v>
      </c>
      <c r="M38" s="143">
        <f t="shared" si="9"/>
        <v>344.4</v>
      </c>
      <c r="N38" s="143">
        <f t="shared" si="9"/>
        <v>84.13333333333334</v>
      </c>
      <c r="O38" s="143">
        <f>O36/30</f>
        <v>1325.5</v>
      </c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2118.8771186440677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6510.2419354838712</v>
      </c>
      <c r="D43" s="19">
        <f>SUM(D36:D36)/D44</f>
        <v>1249.8387096774193</v>
      </c>
      <c r="E43" s="19"/>
      <c r="F43" s="19"/>
      <c r="G43" s="19">
        <f>SUM(G36:G36)/G44</f>
        <v>4219.3548387096771</v>
      </c>
      <c r="H43" s="20">
        <f>H36/C44</f>
        <v>0</v>
      </c>
      <c r="I43" s="19">
        <f>SUM(I36:I36)/I44</f>
        <v>12284.758064516129</v>
      </c>
      <c r="J43" s="19"/>
      <c r="K43" s="18"/>
      <c r="L43" s="19">
        <f>SUM(L36:L36)/L44</f>
        <v>868.0322580645161</v>
      </c>
      <c r="M43" s="19">
        <f>SUM(M36:M36)/M44</f>
        <v>333.29032258064518</v>
      </c>
      <c r="N43" s="19"/>
      <c r="O43" s="19">
        <f>SUM(O36:O36)/O44</f>
        <v>1282.741935483871</v>
      </c>
      <c r="P43" s="19"/>
      <c r="Q43" s="18"/>
      <c r="R43" s="21">
        <f>R36/R44</f>
        <v>7.4838709677419351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3.806451612903226</v>
      </c>
      <c r="X43" s="21">
        <f>X36/X44</f>
        <v>0</v>
      </c>
      <c r="Y43" s="21">
        <f>Y36/Y44</f>
        <v>0</v>
      </c>
      <c r="Z43" s="21">
        <f>Z36/Z44</f>
        <v>3.7096774193548385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M22" activePane="bottomRight" state="frozen"/>
      <selection activeCell="W24" sqref="W24"/>
      <selection pane="topRight" activeCell="W24" sqref="W24"/>
      <selection pane="bottomLeft" activeCell="W24" sqref="W24"/>
      <selection pane="bottomRight" activeCell="M29" sqref="M29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42675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42675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42675</v>
      </c>
      <c r="P2" s="34"/>
      <c r="Q2" s="92" t="s">
        <v>36</v>
      </c>
      <c r="R2" s="80"/>
      <c r="S2" s="61"/>
      <c r="T2" s="61"/>
      <c r="U2" s="61"/>
      <c r="W2" s="81">
        <f>F1</f>
        <v>42675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139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306</v>
      </c>
      <c r="B5" s="110">
        <v>42675</v>
      </c>
      <c r="C5" s="37">
        <v>5760</v>
      </c>
      <c r="D5" s="37">
        <v>1177.5</v>
      </c>
      <c r="E5" s="97">
        <v>172.5</v>
      </c>
      <c r="F5" s="99">
        <f>SUM(C5+D5+E5)</f>
        <v>7110</v>
      </c>
      <c r="G5" s="36">
        <v>0</v>
      </c>
      <c r="H5" s="38">
        <v>0</v>
      </c>
      <c r="I5" s="100">
        <f>F5+G5+H5</f>
        <v>7110</v>
      </c>
      <c r="J5" s="17"/>
      <c r="K5" s="63">
        <f>B5</f>
        <v>42675</v>
      </c>
      <c r="L5" s="15">
        <f>C5/7.5</f>
        <v>768</v>
      </c>
      <c r="M5" s="15">
        <f>D5/3.75</f>
        <v>314</v>
      </c>
      <c r="N5" s="78">
        <f>E5/3.75</f>
        <v>46</v>
      </c>
      <c r="O5" s="102">
        <f>SUM(L5:N5)</f>
        <v>1128</v>
      </c>
      <c r="P5" s="27"/>
      <c r="Q5" s="105">
        <f>B5</f>
        <v>42675</v>
      </c>
      <c r="R5" s="85">
        <v>5</v>
      </c>
      <c r="S5" s="82"/>
      <c r="T5" s="13"/>
      <c r="U5" s="14"/>
      <c r="V5" s="3"/>
      <c r="W5" s="87">
        <v>3</v>
      </c>
      <c r="X5" s="82"/>
      <c r="Y5" s="13"/>
      <c r="Z5" s="14">
        <f t="shared" ref="Z5:Z35" si="0">SUM(W5:Y5)</f>
        <v>3</v>
      </c>
      <c r="AA5" s="3"/>
    </row>
    <row r="6" spans="1:29" ht="18.75" thickBot="1" x14ac:dyDescent="0.3">
      <c r="A6" s="120">
        <v>307</v>
      </c>
      <c r="B6" s="110">
        <v>42676</v>
      </c>
      <c r="C6" s="37">
        <v>3652.5</v>
      </c>
      <c r="D6" s="40">
        <v>360</v>
      </c>
      <c r="E6" s="98">
        <v>90</v>
      </c>
      <c r="F6" s="100">
        <f t="shared" ref="F6:F36" si="1">SUM(C6+D6+E6)</f>
        <v>4102.5</v>
      </c>
      <c r="G6" s="39">
        <v>0</v>
      </c>
      <c r="H6" s="41">
        <v>0</v>
      </c>
      <c r="I6" s="100">
        <f t="shared" ref="I6:I35" si="2">F6+G6+H6</f>
        <v>4102.5</v>
      </c>
      <c r="J6" s="17"/>
      <c r="K6" s="63">
        <f t="shared" ref="K6:K34" si="3">B6</f>
        <v>42676</v>
      </c>
      <c r="L6" s="15">
        <f>C6/7.5</f>
        <v>487</v>
      </c>
      <c r="M6" s="15">
        <f>D6/3.75</f>
        <v>96</v>
      </c>
      <c r="N6" s="78">
        <f t="shared" ref="N6:N35" si="4">E6/3.75</f>
        <v>24</v>
      </c>
      <c r="O6" s="102">
        <f t="shared" ref="O6:O36" si="5">SUM(L6:N6)</f>
        <v>607</v>
      </c>
      <c r="P6" s="27"/>
      <c r="Q6" s="105">
        <f t="shared" ref="Q6:Q34" si="6">B6</f>
        <v>42676</v>
      </c>
      <c r="R6" s="86">
        <v>4</v>
      </c>
      <c r="S6" s="83"/>
      <c r="T6" s="5"/>
      <c r="U6" s="6"/>
      <c r="V6" s="3"/>
      <c r="W6" s="6">
        <v>3</v>
      </c>
      <c r="X6" s="83"/>
      <c r="Y6" s="5"/>
      <c r="Z6" s="6">
        <f t="shared" si="0"/>
        <v>3</v>
      </c>
      <c r="AA6" s="3"/>
    </row>
    <row r="7" spans="1:29" ht="18.75" thickBot="1" x14ac:dyDescent="0.3">
      <c r="A7" s="120">
        <v>308</v>
      </c>
      <c r="B7" s="110">
        <v>42677</v>
      </c>
      <c r="C7" s="37">
        <v>5490</v>
      </c>
      <c r="D7" s="40">
        <v>1027.5</v>
      </c>
      <c r="E7" s="98">
        <v>191.25</v>
      </c>
      <c r="F7" s="100">
        <f t="shared" si="1"/>
        <v>6708.75</v>
      </c>
      <c r="G7" s="39">
        <v>0</v>
      </c>
      <c r="H7" s="41">
        <v>0</v>
      </c>
      <c r="I7" s="100">
        <f t="shared" si="2"/>
        <v>6708.75</v>
      </c>
      <c r="J7" s="17"/>
      <c r="K7" s="63">
        <f t="shared" si="3"/>
        <v>42677</v>
      </c>
      <c r="L7" s="15">
        <f t="shared" ref="L7:L35" si="7">C7/7.5</f>
        <v>732</v>
      </c>
      <c r="M7" s="15">
        <f t="shared" ref="M7:M34" si="8">D7/3.75</f>
        <v>274</v>
      </c>
      <c r="N7" s="78">
        <f t="shared" si="4"/>
        <v>51</v>
      </c>
      <c r="O7" s="102">
        <f t="shared" si="5"/>
        <v>1057</v>
      </c>
      <c r="P7" s="27"/>
      <c r="Q7" s="105">
        <f t="shared" si="6"/>
        <v>42677</v>
      </c>
      <c r="R7" s="86">
        <v>7</v>
      </c>
      <c r="S7" s="83"/>
      <c r="T7" s="5"/>
      <c r="U7" s="6"/>
      <c r="V7" s="3"/>
      <c r="W7" s="6">
        <v>4</v>
      </c>
      <c r="X7" s="83"/>
      <c r="Y7" s="5"/>
      <c r="Z7" s="6">
        <f t="shared" si="0"/>
        <v>4</v>
      </c>
      <c r="AA7" s="3"/>
    </row>
    <row r="8" spans="1:29" ht="18.75" thickBot="1" x14ac:dyDescent="0.3">
      <c r="A8" s="120">
        <v>309</v>
      </c>
      <c r="B8" s="110">
        <v>42678</v>
      </c>
      <c r="C8" s="37">
        <v>7957.5</v>
      </c>
      <c r="D8" s="40">
        <v>1837.5</v>
      </c>
      <c r="E8" s="98">
        <v>206.25</v>
      </c>
      <c r="F8" s="100">
        <f t="shared" si="1"/>
        <v>10001.25</v>
      </c>
      <c r="G8" s="39">
        <v>0</v>
      </c>
      <c r="H8" s="41">
        <v>0</v>
      </c>
      <c r="I8" s="100">
        <f t="shared" si="2"/>
        <v>10001.25</v>
      </c>
      <c r="J8" s="17"/>
      <c r="K8" s="63">
        <f t="shared" si="3"/>
        <v>42678</v>
      </c>
      <c r="L8" s="15">
        <f t="shared" si="7"/>
        <v>1061</v>
      </c>
      <c r="M8" s="15">
        <f t="shared" si="8"/>
        <v>490</v>
      </c>
      <c r="N8" s="78">
        <f t="shared" si="4"/>
        <v>55</v>
      </c>
      <c r="O8" s="102">
        <f t="shared" si="5"/>
        <v>1606</v>
      </c>
      <c r="P8" s="27"/>
      <c r="Q8" s="105">
        <f t="shared" si="6"/>
        <v>42678</v>
      </c>
      <c r="R8" s="86">
        <v>8</v>
      </c>
      <c r="S8" s="83"/>
      <c r="T8" s="5"/>
      <c r="U8" s="6"/>
      <c r="V8" s="3"/>
      <c r="W8" s="6">
        <v>4</v>
      </c>
      <c r="X8" s="83"/>
      <c r="Y8" s="5"/>
      <c r="Z8" s="6">
        <f t="shared" si="0"/>
        <v>4</v>
      </c>
      <c r="AA8" s="3"/>
    </row>
    <row r="9" spans="1:29" ht="18.75" thickBot="1" x14ac:dyDescent="0.3">
      <c r="A9" s="120">
        <v>310</v>
      </c>
      <c r="B9" s="110">
        <v>42679</v>
      </c>
      <c r="C9" s="37">
        <v>7897.5</v>
      </c>
      <c r="D9" s="40">
        <v>1072.5</v>
      </c>
      <c r="E9" s="98">
        <v>150</v>
      </c>
      <c r="F9" s="100">
        <f t="shared" si="1"/>
        <v>9120</v>
      </c>
      <c r="G9" s="39">
        <v>0</v>
      </c>
      <c r="H9" s="41">
        <v>0</v>
      </c>
      <c r="I9" s="100">
        <f t="shared" si="2"/>
        <v>9120</v>
      </c>
      <c r="J9" s="17"/>
      <c r="K9" s="63">
        <f t="shared" si="3"/>
        <v>42679</v>
      </c>
      <c r="L9" s="15">
        <f t="shared" si="7"/>
        <v>1053</v>
      </c>
      <c r="M9" s="15">
        <f t="shared" si="8"/>
        <v>286</v>
      </c>
      <c r="N9" s="78">
        <f t="shared" si="4"/>
        <v>40</v>
      </c>
      <c r="O9" s="102">
        <f t="shared" si="5"/>
        <v>1379</v>
      </c>
      <c r="P9" s="27"/>
      <c r="Q9" s="105">
        <f t="shared" si="6"/>
        <v>42679</v>
      </c>
      <c r="R9" s="86">
        <v>8</v>
      </c>
      <c r="S9" s="83"/>
      <c r="T9" s="5"/>
      <c r="U9" s="6"/>
      <c r="V9" s="3"/>
      <c r="W9" s="6">
        <v>4</v>
      </c>
      <c r="X9" s="83"/>
      <c r="Y9" s="5"/>
      <c r="Z9" s="6">
        <f t="shared" si="0"/>
        <v>4</v>
      </c>
      <c r="AA9" s="3"/>
    </row>
    <row r="10" spans="1:29" ht="18.75" thickBot="1" x14ac:dyDescent="0.3">
      <c r="A10" s="120">
        <v>311</v>
      </c>
      <c r="B10" s="110">
        <v>42680</v>
      </c>
      <c r="C10" s="37">
        <v>4920</v>
      </c>
      <c r="D10" s="40">
        <v>510</v>
      </c>
      <c r="E10" s="98">
        <v>0</v>
      </c>
      <c r="F10" s="100">
        <f t="shared" si="1"/>
        <v>5430</v>
      </c>
      <c r="G10" s="39">
        <v>0</v>
      </c>
      <c r="H10" s="41">
        <v>0</v>
      </c>
      <c r="I10" s="100">
        <f t="shared" si="2"/>
        <v>5430</v>
      </c>
      <c r="J10" s="17"/>
      <c r="K10" s="63">
        <f t="shared" si="3"/>
        <v>42680</v>
      </c>
      <c r="L10" s="15">
        <f t="shared" si="7"/>
        <v>656</v>
      </c>
      <c r="M10" s="15">
        <f t="shared" si="8"/>
        <v>136</v>
      </c>
      <c r="N10" s="78">
        <f t="shared" si="4"/>
        <v>0</v>
      </c>
      <c r="O10" s="102">
        <f t="shared" si="5"/>
        <v>792</v>
      </c>
      <c r="P10" s="27"/>
      <c r="Q10" s="105">
        <f t="shared" si="6"/>
        <v>42680</v>
      </c>
      <c r="R10" s="86">
        <v>6</v>
      </c>
      <c r="S10" s="83"/>
      <c r="T10" s="5"/>
      <c r="U10" s="6"/>
      <c r="V10" s="3"/>
      <c r="W10" s="6">
        <v>4</v>
      </c>
      <c r="X10" s="83"/>
      <c r="Y10" s="5"/>
      <c r="Z10" s="6">
        <f t="shared" si="0"/>
        <v>4</v>
      </c>
      <c r="AA10" s="3"/>
    </row>
    <row r="11" spans="1:29" ht="18.75" thickBot="1" x14ac:dyDescent="0.3">
      <c r="A11" s="120">
        <v>312</v>
      </c>
      <c r="B11" s="110">
        <v>42681</v>
      </c>
      <c r="C11" s="37">
        <v>6435</v>
      </c>
      <c r="D11" s="40">
        <v>1042.5</v>
      </c>
      <c r="E11" s="98">
        <v>292.5</v>
      </c>
      <c r="F11" s="100">
        <f t="shared" si="1"/>
        <v>7770</v>
      </c>
      <c r="G11" s="39">
        <v>0</v>
      </c>
      <c r="H11" s="41">
        <v>0</v>
      </c>
      <c r="I11" s="100">
        <f t="shared" si="2"/>
        <v>7770</v>
      </c>
      <c r="J11" s="17"/>
      <c r="K11" s="63">
        <f t="shared" si="3"/>
        <v>42681</v>
      </c>
      <c r="L11" s="15">
        <f t="shared" si="7"/>
        <v>858</v>
      </c>
      <c r="M11" s="15">
        <f t="shared" si="8"/>
        <v>278</v>
      </c>
      <c r="N11" s="78">
        <f t="shared" si="4"/>
        <v>78</v>
      </c>
      <c r="O11" s="102">
        <f t="shared" si="5"/>
        <v>1214</v>
      </c>
      <c r="P11" s="27"/>
      <c r="Q11" s="105">
        <f t="shared" si="6"/>
        <v>42681</v>
      </c>
      <c r="R11" s="86">
        <v>6</v>
      </c>
      <c r="S11" s="83"/>
      <c r="T11" s="5"/>
      <c r="U11" s="6"/>
      <c r="V11" s="3"/>
      <c r="W11" s="6">
        <v>4</v>
      </c>
      <c r="X11" s="83"/>
      <c r="Y11" s="5"/>
      <c r="Z11" s="6">
        <f t="shared" si="0"/>
        <v>4</v>
      </c>
      <c r="AA11" s="3"/>
    </row>
    <row r="12" spans="1:29" ht="18.75" thickBot="1" x14ac:dyDescent="0.3">
      <c r="A12" s="120">
        <v>313</v>
      </c>
      <c r="B12" s="110">
        <v>42682</v>
      </c>
      <c r="C12" s="37">
        <v>4747.5</v>
      </c>
      <c r="D12" s="40">
        <v>975</v>
      </c>
      <c r="E12" s="98">
        <v>258.75</v>
      </c>
      <c r="F12" s="100">
        <f t="shared" si="1"/>
        <v>5981.25</v>
      </c>
      <c r="G12" s="39">
        <v>5550</v>
      </c>
      <c r="H12" s="41">
        <v>0</v>
      </c>
      <c r="I12" s="100">
        <f t="shared" si="2"/>
        <v>11531.25</v>
      </c>
      <c r="J12" s="17"/>
      <c r="K12" s="63">
        <f t="shared" si="3"/>
        <v>42682</v>
      </c>
      <c r="L12" s="15">
        <f t="shared" si="7"/>
        <v>633</v>
      </c>
      <c r="M12" s="15">
        <f t="shared" si="8"/>
        <v>260</v>
      </c>
      <c r="N12" s="78">
        <f t="shared" si="4"/>
        <v>69</v>
      </c>
      <c r="O12" s="102">
        <f t="shared" si="5"/>
        <v>962</v>
      </c>
      <c r="P12" s="27"/>
      <c r="Q12" s="105">
        <f t="shared" si="6"/>
        <v>42682</v>
      </c>
      <c r="R12" s="86">
        <v>6</v>
      </c>
      <c r="S12" s="83"/>
      <c r="T12" s="5"/>
      <c r="U12" s="6"/>
      <c r="V12" s="3"/>
      <c r="W12" s="6">
        <v>4</v>
      </c>
      <c r="X12" s="83"/>
      <c r="Y12" s="5"/>
      <c r="Z12" s="6">
        <f t="shared" si="0"/>
        <v>4</v>
      </c>
      <c r="AA12" s="3"/>
    </row>
    <row r="13" spans="1:29" ht="18.75" thickBot="1" x14ac:dyDescent="0.3">
      <c r="A13" s="120">
        <v>314</v>
      </c>
      <c r="B13" s="110">
        <v>42683</v>
      </c>
      <c r="C13" s="37">
        <v>6607.5</v>
      </c>
      <c r="D13" s="40">
        <v>1177.5</v>
      </c>
      <c r="E13" s="98">
        <v>251.25</v>
      </c>
      <c r="F13" s="100">
        <f t="shared" si="1"/>
        <v>8036.25</v>
      </c>
      <c r="G13" s="39">
        <v>0</v>
      </c>
      <c r="H13" s="41">
        <v>0</v>
      </c>
      <c r="I13" s="100">
        <f t="shared" si="2"/>
        <v>8036.25</v>
      </c>
      <c r="J13" s="17"/>
      <c r="K13" s="63">
        <f t="shared" si="3"/>
        <v>42683</v>
      </c>
      <c r="L13" s="15">
        <f t="shared" si="7"/>
        <v>881</v>
      </c>
      <c r="M13" s="15">
        <f t="shared" si="8"/>
        <v>314</v>
      </c>
      <c r="N13" s="78">
        <f t="shared" si="4"/>
        <v>67</v>
      </c>
      <c r="O13" s="102">
        <f t="shared" si="5"/>
        <v>1262</v>
      </c>
      <c r="P13" s="27"/>
      <c r="Q13" s="105">
        <f t="shared" si="6"/>
        <v>42683</v>
      </c>
      <c r="R13" s="86">
        <v>8</v>
      </c>
      <c r="S13" s="83"/>
      <c r="T13" s="5"/>
      <c r="U13" s="6"/>
      <c r="V13" s="3"/>
      <c r="W13" s="6">
        <v>4</v>
      </c>
      <c r="X13" s="83"/>
      <c r="Y13" s="5"/>
      <c r="Z13" s="6">
        <f t="shared" si="0"/>
        <v>4</v>
      </c>
      <c r="AA13" s="3"/>
    </row>
    <row r="14" spans="1:29" ht="18.75" thickBot="1" x14ac:dyDescent="0.3">
      <c r="A14" s="120">
        <v>315</v>
      </c>
      <c r="B14" s="110">
        <v>42684</v>
      </c>
      <c r="C14" s="37">
        <v>7770</v>
      </c>
      <c r="D14" s="40">
        <v>1890</v>
      </c>
      <c r="E14" s="98">
        <v>371.25</v>
      </c>
      <c r="F14" s="100">
        <f t="shared" si="1"/>
        <v>10031.25</v>
      </c>
      <c r="G14" s="39">
        <v>0</v>
      </c>
      <c r="H14" s="41">
        <v>0</v>
      </c>
      <c r="I14" s="100">
        <f t="shared" si="2"/>
        <v>10031.25</v>
      </c>
      <c r="J14" s="17"/>
      <c r="K14" s="63">
        <f t="shared" si="3"/>
        <v>42684</v>
      </c>
      <c r="L14" s="15">
        <f t="shared" si="7"/>
        <v>1036</v>
      </c>
      <c r="M14" s="15">
        <f t="shared" si="8"/>
        <v>504</v>
      </c>
      <c r="N14" s="78">
        <f t="shared" si="4"/>
        <v>99</v>
      </c>
      <c r="O14" s="102">
        <f t="shared" si="5"/>
        <v>1639</v>
      </c>
      <c r="P14" s="27"/>
      <c r="Q14" s="105">
        <f t="shared" si="6"/>
        <v>42684</v>
      </c>
      <c r="R14" s="86">
        <v>8</v>
      </c>
      <c r="S14" s="83"/>
      <c r="T14" s="5"/>
      <c r="U14" s="6"/>
      <c r="V14" s="3"/>
      <c r="W14" s="6">
        <v>4</v>
      </c>
      <c r="X14" s="83"/>
      <c r="Y14" s="5"/>
      <c r="Z14" s="6">
        <f t="shared" si="0"/>
        <v>4</v>
      </c>
      <c r="AA14" s="3"/>
    </row>
    <row r="15" spans="1:29" ht="18.75" thickBot="1" x14ac:dyDescent="0.3">
      <c r="A15" s="120">
        <v>316</v>
      </c>
      <c r="B15" s="110">
        <v>42685</v>
      </c>
      <c r="C15" s="37">
        <v>7350</v>
      </c>
      <c r="D15" s="40">
        <v>1410</v>
      </c>
      <c r="E15" s="98">
        <v>281.25</v>
      </c>
      <c r="F15" s="100">
        <f t="shared" si="1"/>
        <v>9041.25</v>
      </c>
      <c r="G15" s="39">
        <v>0</v>
      </c>
      <c r="H15" s="41">
        <v>0</v>
      </c>
      <c r="I15" s="100">
        <f t="shared" si="2"/>
        <v>9041.25</v>
      </c>
      <c r="J15" s="17"/>
      <c r="K15" s="63">
        <f t="shared" si="3"/>
        <v>42685</v>
      </c>
      <c r="L15" s="15">
        <f t="shared" si="7"/>
        <v>980</v>
      </c>
      <c r="M15" s="15">
        <f t="shared" si="8"/>
        <v>376</v>
      </c>
      <c r="N15" s="78">
        <f t="shared" si="4"/>
        <v>75</v>
      </c>
      <c r="O15" s="102">
        <f t="shared" si="5"/>
        <v>1431</v>
      </c>
      <c r="P15" s="27"/>
      <c r="Q15" s="105">
        <f t="shared" si="6"/>
        <v>42685</v>
      </c>
      <c r="R15" s="86">
        <v>7</v>
      </c>
      <c r="S15" s="83"/>
      <c r="T15" s="5"/>
      <c r="U15" s="6"/>
      <c r="V15" s="3"/>
      <c r="W15" s="6">
        <v>4</v>
      </c>
      <c r="X15" s="83"/>
      <c r="Y15" s="5"/>
      <c r="Z15" s="6">
        <f t="shared" si="0"/>
        <v>4</v>
      </c>
      <c r="AA15" s="3"/>
    </row>
    <row r="16" spans="1:29" ht="18.75" thickBot="1" x14ac:dyDescent="0.3">
      <c r="A16" s="120">
        <v>317</v>
      </c>
      <c r="B16" s="110">
        <v>42686</v>
      </c>
      <c r="C16" s="37">
        <v>6750</v>
      </c>
      <c r="D16" s="40">
        <v>907.5</v>
      </c>
      <c r="E16" s="98">
        <v>123.75</v>
      </c>
      <c r="F16" s="100">
        <f t="shared" si="1"/>
        <v>7781.25</v>
      </c>
      <c r="G16" s="39">
        <v>0</v>
      </c>
      <c r="H16" s="41">
        <v>0</v>
      </c>
      <c r="I16" s="100">
        <f t="shared" si="2"/>
        <v>7781.25</v>
      </c>
      <c r="J16" s="17"/>
      <c r="K16" s="63">
        <f t="shared" si="3"/>
        <v>42686</v>
      </c>
      <c r="L16" s="15">
        <f t="shared" si="7"/>
        <v>900</v>
      </c>
      <c r="M16" s="15">
        <f t="shared" si="8"/>
        <v>242</v>
      </c>
      <c r="N16" s="78">
        <f t="shared" si="4"/>
        <v>33</v>
      </c>
      <c r="O16" s="102">
        <f t="shared" si="5"/>
        <v>1175</v>
      </c>
      <c r="P16" s="27"/>
      <c r="Q16" s="105">
        <f t="shared" si="6"/>
        <v>42686</v>
      </c>
      <c r="R16" s="86">
        <v>8</v>
      </c>
      <c r="S16" s="83"/>
      <c r="T16" s="5"/>
      <c r="U16" s="6"/>
      <c r="V16" s="3"/>
      <c r="W16" s="6">
        <v>4</v>
      </c>
      <c r="X16" s="83"/>
      <c r="Y16" s="5"/>
      <c r="Z16" s="6">
        <f t="shared" si="0"/>
        <v>4</v>
      </c>
      <c r="AA16" s="3"/>
    </row>
    <row r="17" spans="1:27" ht="18.75" thickBot="1" x14ac:dyDescent="0.3">
      <c r="A17" s="120">
        <v>318</v>
      </c>
      <c r="B17" s="110">
        <v>42687</v>
      </c>
      <c r="C17" s="37">
        <v>5167.5</v>
      </c>
      <c r="D17" s="40">
        <v>622.5</v>
      </c>
      <c r="E17" s="98">
        <v>0</v>
      </c>
      <c r="F17" s="100">
        <f t="shared" si="1"/>
        <v>5790</v>
      </c>
      <c r="G17" s="39">
        <v>0</v>
      </c>
      <c r="H17" s="41">
        <v>0</v>
      </c>
      <c r="I17" s="100">
        <f t="shared" si="2"/>
        <v>5790</v>
      </c>
      <c r="J17" s="17"/>
      <c r="K17" s="63">
        <f t="shared" si="3"/>
        <v>42687</v>
      </c>
      <c r="L17" s="15">
        <f t="shared" si="7"/>
        <v>689</v>
      </c>
      <c r="M17" s="15">
        <f t="shared" si="8"/>
        <v>166</v>
      </c>
      <c r="N17" s="78">
        <f t="shared" si="4"/>
        <v>0</v>
      </c>
      <c r="O17" s="102">
        <f t="shared" si="5"/>
        <v>855</v>
      </c>
      <c r="P17" s="27"/>
      <c r="Q17" s="105">
        <f t="shared" si="6"/>
        <v>42687</v>
      </c>
      <c r="R17" s="86">
        <v>7</v>
      </c>
      <c r="S17" s="83"/>
      <c r="T17" s="5"/>
      <c r="U17" s="6"/>
      <c r="V17" s="3"/>
      <c r="W17" s="6">
        <v>4</v>
      </c>
      <c r="X17" s="83"/>
      <c r="Y17" s="5"/>
      <c r="Z17" s="6">
        <f t="shared" si="0"/>
        <v>4</v>
      </c>
      <c r="AA17" s="3"/>
    </row>
    <row r="18" spans="1:27" ht="18.75" thickBot="1" x14ac:dyDescent="0.3">
      <c r="A18" s="120">
        <v>319</v>
      </c>
      <c r="B18" s="110">
        <v>42688</v>
      </c>
      <c r="C18" s="37">
        <v>7387.5</v>
      </c>
      <c r="D18" s="40">
        <v>1740</v>
      </c>
      <c r="E18" s="98">
        <v>337.5</v>
      </c>
      <c r="F18" s="100">
        <f t="shared" si="1"/>
        <v>9465</v>
      </c>
      <c r="G18" s="39">
        <v>0</v>
      </c>
      <c r="H18" s="41">
        <v>0</v>
      </c>
      <c r="I18" s="100">
        <f t="shared" si="2"/>
        <v>9465</v>
      </c>
      <c r="J18" s="17"/>
      <c r="K18" s="63">
        <f t="shared" si="3"/>
        <v>42688</v>
      </c>
      <c r="L18" s="15">
        <f t="shared" si="7"/>
        <v>985</v>
      </c>
      <c r="M18" s="15">
        <f t="shared" si="8"/>
        <v>464</v>
      </c>
      <c r="N18" s="78">
        <f t="shared" si="4"/>
        <v>90</v>
      </c>
      <c r="O18" s="102">
        <f t="shared" si="5"/>
        <v>1539</v>
      </c>
      <c r="P18" s="27"/>
      <c r="Q18" s="105">
        <f t="shared" si="6"/>
        <v>42688</v>
      </c>
      <c r="R18" s="86">
        <v>8</v>
      </c>
      <c r="S18" s="83"/>
      <c r="T18" s="5"/>
      <c r="U18" s="6"/>
      <c r="V18" s="3"/>
      <c r="W18" s="6">
        <v>4</v>
      </c>
      <c r="X18" s="83"/>
      <c r="Y18" s="5"/>
      <c r="Z18" s="6">
        <f t="shared" si="0"/>
        <v>4</v>
      </c>
      <c r="AA18" s="3"/>
    </row>
    <row r="19" spans="1:27" ht="18.75" thickBot="1" x14ac:dyDescent="0.3">
      <c r="A19" s="120">
        <v>320</v>
      </c>
      <c r="B19" s="110">
        <v>42689</v>
      </c>
      <c r="C19" s="37">
        <v>6997.5</v>
      </c>
      <c r="D19" s="40">
        <v>1372.5</v>
      </c>
      <c r="E19" s="98">
        <v>266.25</v>
      </c>
      <c r="F19" s="100">
        <f t="shared" si="1"/>
        <v>8636.25</v>
      </c>
      <c r="G19" s="39">
        <v>7000</v>
      </c>
      <c r="H19" s="41">
        <v>0</v>
      </c>
      <c r="I19" s="100">
        <f t="shared" si="2"/>
        <v>15636.25</v>
      </c>
      <c r="J19" s="17"/>
      <c r="K19" s="63">
        <f t="shared" si="3"/>
        <v>42689</v>
      </c>
      <c r="L19" s="15">
        <f t="shared" si="7"/>
        <v>933</v>
      </c>
      <c r="M19" s="15">
        <f t="shared" si="8"/>
        <v>366</v>
      </c>
      <c r="N19" s="78">
        <f t="shared" si="4"/>
        <v>71</v>
      </c>
      <c r="O19" s="102">
        <f t="shared" si="5"/>
        <v>1370</v>
      </c>
      <c r="P19" s="27"/>
      <c r="Q19" s="105">
        <f t="shared" si="6"/>
        <v>42689</v>
      </c>
      <c r="R19" s="86">
        <v>8</v>
      </c>
      <c r="S19" s="83"/>
      <c r="T19" s="5"/>
      <c r="U19" s="6"/>
      <c r="V19" s="3"/>
      <c r="W19" s="6">
        <v>4</v>
      </c>
      <c r="X19" s="83"/>
      <c r="Y19" s="5"/>
      <c r="Z19" s="6">
        <f t="shared" si="0"/>
        <v>4</v>
      </c>
      <c r="AA19" s="3"/>
    </row>
    <row r="20" spans="1:27" ht="18.75" thickBot="1" x14ac:dyDescent="0.3">
      <c r="A20" s="120">
        <v>321</v>
      </c>
      <c r="B20" s="110">
        <v>42690</v>
      </c>
      <c r="C20" s="37">
        <v>7567.5</v>
      </c>
      <c r="D20" s="40">
        <v>1627.5</v>
      </c>
      <c r="E20" s="98">
        <v>438.75</v>
      </c>
      <c r="F20" s="100">
        <f t="shared" si="1"/>
        <v>9633.75</v>
      </c>
      <c r="G20" s="39">
        <v>0</v>
      </c>
      <c r="H20" s="41">
        <v>0</v>
      </c>
      <c r="I20" s="100">
        <f t="shared" si="2"/>
        <v>9633.75</v>
      </c>
      <c r="J20" s="17"/>
      <c r="K20" s="63">
        <f t="shared" si="3"/>
        <v>42690</v>
      </c>
      <c r="L20" s="15">
        <f t="shared" si="7"/>
        <v>1009</v>
      </c>
      <c r="M20" s="15">
        <f t="shared" si="8"/>
        <v>434</v>
      </c>
      <c r="N20" s="78">
        <f t="shared" si="4"/>
        <v>117</v>
      </c>
      <c r="O20" s="102">
        <f t="shared" si="5"/>
        <v>1560</v>
      </c>
      <c r="P20" s="27"/>
      <c r="Q20" s="105">
        <f t="shared" si="6"/>
        <v>42690</v>
      </c>
      <c r="R20" s="86">
        <v>8</v>
      </c>
      <c r="S20" s="83"/>
      <c r="T20" s="5"/>
      <c r="U20" s="6"/>
      <c r="V20" s="3"/>
      <c r="W20" s="6">
        <v>4</v>
      </c>
      <c r="X20" s="83"/>
      <c r="Y20" s="5"/>
      <c r="Z20" s="6">
        <f t="shared" si="0"/>
        <v>4</v>
      </c>
      <c r="AA20" s="3"/>
    </row>
    <row r="21" spans="1:27" ht="18.75" thickBot="1" x14ac:dyDescent="0.3">
      <c r="A21" s="120">
        <v>322</v>
      </c>
      <c r="B21" s="110">
        <v>42691</v>
      </c>
      <c r="C21" s="37">
        <v>6585</v>
      </c>
      <c r="D21" s="40">
        <v>1350</v>
      </c>
      <c r="E21" s="98">
        <v>438.75</v>
      </c>
      <c r="F21" s="100">
        <f t="shared" si="1"/>
        <v>8373.75</v>
      </c>
      <c r="G21" s="39">
        <v>0</v>
      </c>
      <c r="H21" s="41">
        <v>0</v>
      </c>
      <c r="I21" s="100">
        <f t="shared" si="2"/>
        <v>8373.75</v>
      </c>
      <c r="J21" s="17"/>
      <c r="K21" s="63">
        <f t="shared" si="3"/>
        <v>42691</v>
      </c>
      <c r="L21" s="15">
        <f t="shared" si="7"/>
        <v>878</v>
      </c>
      <c r="M21" s="15">
        <f t="shared" si="8"/>
        <v>360</v>
      </c>
      <c r="N21" s="78">
        <f t="shared" si="4"/>
        <v>117</v>
      </c>
      <c r="O21" s="102">
        <f t="shared" si="5"/>
        <v>1355</v>
      </c>
      <c r="P21" s="27"/>
      <c r="Q21" s="105">
        <f t="shared" si="6"/>
        <v>42691</v>
      </c>
      <c r="R21" s="86">
        <v>8</v>
      </c>
      <c r="S21" s="83"/>
      <c r="T21" s="5"/>
      <c r="U21" s="6"/>
      <c r="V21" s="3"/>
      <c r="W21" s="6">
        <v>4</v>
      </c>
      <c r="X21" s="83"/>
      <c r="Y21" s="5"/>
      <c r="Z21" s="6">
        <f t="shared" si="0"/>
        <v>4</v>
      </c>
      <c r="AA21" s="3"/>
    </row>
    <row r="22" spans="1:27" ht="18.75" thickBot="1" x14ac:dyDescent="0.3">
      <c r="A22" s="120">
        <v>323</v>
      </c>
      <c r="B22" s="110">
        <v>42692</v>
      </c>
      <c r="C22" s="37">
        <v>4785</v>
      </c>
      <c r="D22" s="40">
        <v>1027.5</v>
      </c>
      <c r="E22" s="98">
        <v>127.5</v>
      </c>
      <c r="F22" s="100">
        <f t="shared" si="1"/>
        <v>5940</v>
      </c>
      <c r="G22" s="39">
        <v>0</v>
      </c>
      <c r="H22" s="41">
        <v>0</v>
      </c>
      <c r="I22" s="100">
        <f t="shared" si="2"/>
        <v>5940</v>
      </c>
      <c r="J22" s="17"/>
      <c r="K22" s="63">
        <f t="shared" si="3"/>
        <v>42692</v>
      </c>
      <c r="L22" s="15">
        <f t="shared" si="7"/>
        <v>638</v>
      </c>
      <c r="M22" s="15">
        <f t="shared" si="8"/>
        <v>274</v>
      </c>
      <c r="N22" s="78">
        <f t="shared" si="4"/>
        <v>34</v>
      </c>
      <c r="O22" s="102">
        <f t="shared" si="5"/>
        <v>946</v>
      </c>
      <c r="P22" s="27"/>
      <c r="Q22" s="105">
        <f t="shared" si="6"/>
        <v>42692</v>
      </c>
      <c r="R22" s="86">
        <v>5</v>
      </c>
      <c r="S22" s="83"/>
      <c r="T22" s="5"/>
      <c r="U22" s="6"/>
      <c r="V22" s="3"/>
      <c r="W22" s="6">
        <v>3</v>
      </c>
      <c r="X22" s="83"/>
      <c r="Y22" s="5"/>
      <c r="Z22" s="6">
        <f t="shared" si="0"/>
        <v>3</v>
      </c>
      <c r="AA22" s="3"/>
    </row>
    <row r="23" spans="1:27" ht="18.75" thickBot="1" x14ac:dyDescent="0.3">
      <c r="A23" s="120">
        <v>324</v>
      </c>
      <c r="B23" s="110">
        <v>42693</v>
      </c>
      <c r="C23" s="37">
        <v>4230</v>
      </c>
      <c r="D23" s="40">
        <v>487.5</v>
      </c>
      <c r="E23" s="98">
        <v>71.25</v>
      </c>
      <c r="F23" s="100">
        <f t="shared" si="1"/>
        <v>4788.75</v>
      </c>
      <c r="G23" s="39">
        <v>0</v>
      </c>
      <c r="H23" s="41">
        <v>0</v>
      </c>
      <c r="I23" s="100">
        <f t="shared" si="2"/>
        <v>4788.75</v>
      </c>
      <c r="J23" s="17"/>
      <c r="K23" s="63">
        <f t="shared" si="3"/>
        <v>42693</v>
      </c>
      <c r="L23" s="15">
        <f t="shared" si="7"/>
        <v>564</v>
      </c>
      <c r="M23" s="15">
        <f t="shared" si="8"/>
        <v>130</v>
      </c>
      <c r="N23" s="78">
        <f t="shared" si="4"/>
        <v>19</v>
      </c>
      <c r="O23" s="102">
        <f t="shared" si="5"/>
        <v>713</v>
      </c>
      <c r="P23" s="27"/>
      <c r="Q23" s="105">
        <f t="shared" si="6"/>
        <v>42693</v>
      </c>
      <c r="R23" s="86">
        <v>6</v>
      </c>
      <c r="S23" s="83"/>
      <c r="T23" s="5"/>
      <c r="U23" s="6"/>
      <c r="V23" s="3"/>
      <c r="W23" s="6">
        <v>4</v>
      </c>
      <c r="X23" s="83"/>
      <c r="Y23" s="5"/>
      <c r="Z23" s="6">
        <f t="shared" si="0"/>
        <v>4</v>
      </c>
      <c r="AA23" s="3"/>
    </row>
    <row r="24" spans="1:27" ht="18.75" thickBot="1" x14ac:dyDescent="0.3">
      <c r="A24" s="120">
        <v>325</v>
      </c>
      <c r="B24" s="110">
        <v>42694</v>
      </c>
      <c r="C24" s="37">
        <v>4365</v>
      </c>
      <c r="D24" s="40">
        <v>592.5</v>
      </c>
      <c r="E24" s="98">
        <v>0</v>
      </c>
      <c r="F24" s="100">
        <f t="shared" si="1"/>
        <v>4957.5</v>
      </c>
      <c r="G24" s="39">
        <v>0</v>
      </c>
      <c r="H24" s="41">
        <v>0</v>
      </c>
      <c r="I24" s="100">
        <f t="shared" si="2"/>
        <v>4957.5</v>
      </c>
      <c r="J24" s="17"/>
      <c r="K24" s="63">
        <f t="shared" si="3"/>
        <v>42694</v>
      </c>
      <c r="L24" s="15">
        <f t="shared" si="7"/>
        <v>582</v>
      </c>
      <c r="M24" s="15">
        <f t="shared" si="8"/>
        <v>158</v>
      </c>
      <c r="N24" s="78">
        <f t="shared" si="4"/>
        <v>0</v>
      </c>
      <c r="O24" s="102">
        <f t="shared" si="5"/>
        <v>740</v>
      </c>
      <c r="P24" s="27"/>
      <c r="Q24" s="105">
        <f t="shared" si="6"/>
        <v>42694</v>
      </c>
      <c r="R24" s="86">
        <v>6</v>
      </c>
      <c r="S24" s="83"/>
      <c r="T24" s="5"/>
      <c r="U24" s="6"/>
      <c r="V24" s="3"/>
      <c r="W24" s="6">
        <v>3</v>
      </c>
      <c r="X24" s="83"/>
      <c r="Y24" s="5"/>
      <c r="Z24" s="6">
        <f t="shared" si="0"/>
        <v>3</v>
      </c>
      <c r="AA24" s="3"/>
    </row>
    <row r="25" spans="1:27" ht="18.75" thickBot="1" x14ac:dyDescent="0.3">
      <c r="A25" s="120">
        <v>326</v>
      </c>
      <c r="B25" s="110">
        <v>42695</v>
      </c>
      <c r="C25" s="37">
        <v>5880</v>
      </c>
      <c r="D25" s="40">
        <v>697.5</v>
      </c>
      <c r="E25" s="98">
        <v>0</v>
      </c>
      <c r="F25" s="100">
        <f t="shared" si="1"/>
        <v>6577.5</v>
      </c>
      <c r="G25" s="39">
        <v>0</v>
      </c>
      <c r="H25" s="41">
        <v>0</v>
      </c>
      <c r="I25" s="100">
        <f t="shared" si="2"/>
        <v>6577.5</v>
      </c>
      <c r="J25" s="17"/>
      <c r="K25" s="63">
        <f t="shared" si="3"/>
        <v>42695</v>
      </c>
      <c r="L25" s="15">
        <f t="shared" si="7"/>
        <v>784</v>
      </c>
      <c r="M25" s="15">
        <f t="shared" si="8"/>
        <v>186</v>
      </c>
      <c r="N25" s="78">
        <f t="shared" si="4"/>
        <v>0</v>
      </c>
      <c r="O25" s="102">
        <f t="shared" si="5"/>
        <v>970</v>
      </c>
      <c r="P25" s="27"/>
      <c r="Q25" s="105">
        <f t="shared" si="6"/>
        <v>42695</v>
      </c>
      <c r="R25" s="86">
        <v>7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0">
        <v>327</v>
      </c>
      <c r="B26" s="110">
        <v>42696</v>
      </c>
      <c r="C26" s="37">
        <v>5685</v>
      </c>
      <c r="D26" s="40">
        <v>1072.5</v>
      </c>
      <c r="E26" s="98">
        <v>258.75</v>
      </c>
      <c r="F26" s="100">
        <f t="shared" si="1"/>
        <v>7016.25</v>
      </c>
      <c r="G26" s="39">
        <v>7400</v>
      </c>
      <c r="H26" s="41">
        <v>0</v>
      </c>
      <c r="I26" s="100">
        <f t="shared" si="2"/>
        <v>14416.25</v>
      </c>
      <c r="J26" s="17"/>
      <c r="K26" s="63">
        <f t="shared" si="3"/>
        <v>42696</v>
      </c>
      <c r="L26" s="15">
        <f t="shared" si="7"/>
        <v>758</v>
      </c>
      <c r="M26" s="15">
        <f t="shared" si="8"/>
        <v>286</v>
      </c>
      <c r="N26" s="78">
        <f t="shared" si="4"/>
        <v>69</v>
      </c>
      <c r="O26" s="102">
        <f t="shared" si="5"/>
        <v>1113</v>
      </c>
      <c r="P26" s="27"/>
      <c r="Q26" s="105">
        <f t="shared" si="6"/>
        <v>42696</v>
      </c>
      <c r="R26" s="86">
        <v>7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0">
        <v>328</v>
      </c>
      <c r="B27" s="110">
        <v>42697</v>
      </c>
      <c r="C27" s="37">
        <v>5917.5</v>
      </c>
      <c r="D27" s="40">
        <v>1290</v>
      </c>
      <c r="E27" s="98">
        <v>157.5</v>
      </c>
      <c r="F27" s="100">
        <f t="shared" si="1"/>
        <v>7365</v>
      </c>
      <c r="G27" s="39">
        <v>0</v>
      </c>
      <c r="H27" s="41">
        <v>0</v>
      </c>
      <c r="I27" s="100">
        <f t="shared" si="2"/>
        <v>7365</v>
      </c>
      <c r="J27" s="17"/>
      <c r="K27" s="63">
        <f t="shared" si="3"/>
        <v>42697</v>
      </c>
      <c r="L27" s="15">
        <f t="shared" si="7"/>
        <v>789</v>
      </c>
      <c r="M27" s="15">
        <f t="shared" si="8"/>
        <v>344</v>
      </c>
      <c r="N27" s="78">
        <f t="shared" si="4"/>
        <v>42</v>
      </c>
      <c r="O27" s="102">
        <f t="shared" si="5"/>
        <v>1175</v>
      </c>
      <c r="P27" s="27"/>
      <c r="Q27" s="105">
        <f t="shared" si="6"/>
        <v>42697</v>
      </c>
      <c r="R27" s="86">
        <v>7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0">
        <v>329</v>
      </c>
      <c r="B28" s="110">
        <v>42698</v>
      </c>
      <c r="C28" s="37">
        <v>6795</v>
      </c>
      <c r="D28" s="40">
        <v>1590</v>
      </c>
      <c r="E28" s="98">
        <v>390</v>
      </c>
      <c r="F28" s="100">
        <f t="shared" si="1"/>
        <v>8775</v>
      </c>
      <c r="G28" s="39">
        <v>0</v>
      </c>
      <c r="H28" s="41">
        <v>0</v>
      </c>
      <c r="I28" s="100">
        <f t="shared" si="2"/>
        <v>8775</v>
      </c>
      <c r="J28" s="17"/>
      <c r="K28" s="63">
        <f t="shared" si="3"/>
        <v>42698</v>
      </c>
      <c r="L28" s="15">
        <f t="shared" si="7"/>
        <v>906</v>
      </c>
      <c r="M28" s="15">
        <f t="shared" si="8"/>
        <v>424</v>
      </c>
      <c r="N28" s="78">
        <f t="shared" si="4"/>
        <v>104</v>
      </c>
      <c r="O28" s="102">
        <f t="shared" si="5"/>
        <v>1434</v>
      </c>
      <c r="P28" s="27"/>
      <c r="Q28" s="105">
        <f t="shared" si="6"/>
        <v>42698</v>
      </c>
      <c r="R28" s="86">
        <v>8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0">
        <v>330</v>
      </c>
      <c r="B29" s="110">
        <v>42699</v>
      </c>
      <c r="C29" s="37">
        <v>6945</v>
      </c>
      <c r="D29" s="40">
        <v>1125</v>
      </c>
      <c r="E29" s="98">
        <v>232.5</v>
      </c>
      <c r="F29" s="100">
        <f t="shared" si="1"/>
        <v>8302.5</v>
      </c>
      <c r="G29" s="39">
        <v>0</v>
      </c>
      <c r="H29" s="41">
        <v>0</v>
      </c>
      <c r="I29" s="100">
        <f t="shared" si="2"/>
        <v>8302.5</v>
      </c>
      <c r="J29" s="17"/>
      <c r="K29" s="63">
        <f t="shared" si="3"/>
        <v>42699</v>
      </c>
      <c r="L29" s="15">
        <f t="shared" si="7"/>
        <v>926</v>
      </c>
      <c r="M29" s="15">
        <f t="shared" si="8"/>
        <v>300</v>
      </c>
      <c r="N29" s="78">
        <f t="shared" si="4"/>
        <v>62</v>
      </c>
      <c r="O29" s="102">
        <f t="shared" si="5"/>
        <v>1288</v>
      </c>
      <c r="P29" s="27"/>
      <c r="Q29" s="105">
        <f t="shared" si="6"/>
        <v>42699</v>
      </c>
      <c r="R29" s="86">
        <v>8</v>
      </c>
      <c r="S29" s="83"/>
      <c r="T29" s="5"/>
      <c r="U29" s="6"/>
      <c r="V29" s="3"/>
      <c r="W29" s="6">
        <v>4</v>
      </c>
      <c r="X29" s="83"/>
      <c r="Y29" s="5"/>
      <c r="Z29" s="6">
        <f t="shared" si="0"/>
        <v>4</v>
      </c>
      <c r="AA29" s="3"/>
    </row>
    <row r="30" spans="1:27" ht="18.75" thickBot="1" x14ac:dyDescent="0.3">
      <c r="A30" s="120">
        <v>331</v>
      </c>
      <c r="B30" s="110">
        <v>42700</v>
      </c>
      <c r="C30" s="37">
        <v>6472.5</v>
      </c>
      <c r="D30" s="40">
        <v>975</v>
      </c>
      <c r="E30" s="98">
        <v>75</v>
      </c>
      <c r="F30" s="100">
        <f t="shared" si="1"/>
        <v>7522.5</v>
      </c>
      <c r="G30" s="39">
        <v>0</v>
      </c>
      <c r="H30" s="41">
        <v>0</v>
      </c>
      <c r="I30" s="100">
        <f t="shared" si="2"/>
        <v>7522.5</v>
      </c>
      <c r="J30" s="17"/>
      <c r="K30" s="63">
        <f t="shared" si="3"/>
        <v>42700</v>
      </c>
      <c r="L30" s="15">
        <f t="shared" si="7"/>
        <v>863</v>
      </c>
      <c r="M30" s="15">
        <f t="shared" si="8"/>
        <v>260</v>
      </c>
      <c r="N30" s="78">
        <f t="shared" si="4"/>
        <v>20</v>
      </c>
      <c r="O30" s="102">
        <f t="shared" si="5"/>
        <v>1143</v>
      </c>
      <c r="P30" s="27"/>
      <c r="Q30" s="105">
        <f t="shared" si="6"/>
        <v>42700</v>
      </c>
      <c r="R30" s="86">
        <v>8</v>
      </c>
      <c r="S30" s="83"/>
      <c r="T30" s="5"/>
      <c r="U30" s="6"/>
      <c r="V30" s="3"/>
      <c r="W30" s="6">
        <v>4</v>
      </c>
      <c r="X30" s="83"/>
      <c r="Y30" s="5"/>
      <c r="Z30" s="6">
        <f t="shared" si="0"/>
        <v>4</v>
      </c>
      <c r="AA30" s="3"/>
    </row>
    <row r="31" spans="1:27" ht="18.75" thickBot="1" x14ac:dyDescent="0.3">
      <c r="A31" s="120">
        <v>332</v>
      </c>
      <c r="B31" s="110">
        <v>42701</v>
      </c>
      <c r="C31" s="37">
        <v>5407.5</v>
      </c>
      <c r="D31" s="40">
        <v>667.5</v>
      </c>
      <c r="E31" s="98">
        <v>0</v>
      </c>
      <c r="F31" s="100">
        <f t="shared" si="1"/>
        <v>6075</v>
      </c>
      <c r="G31" s="39">
        <v>0</v>
      </c>
      <c r="H31" s="41">
        <v>0</v>
      </c>
      <c r="I31" s="100">
        <f t="shared" si="2"/>
        <v>6075</v>
      </c>
      <c r="J31" s="17"/>
      <c r="K31" s="63">
        <f t="shared" si="3"/>
        <v>42701</v>
      </c>
      <c r="L31" s="15">
        <f t="shared" si="7"/>
        <v>721</v>
      </c>
      <c r="M31" s="15">
        <f t="shared" si="8"/>
        <v>178</v>
      </c>
      <c r="N31" s="78">
        <f t="shared" si="4"/>
        <v>0</v>
      </c>
      <c r="O31" s="102">
        <f t="shared" si="5"/>
        <v>899</v>
      </c>
      <c r="P31" s="27"/>
      <c r="Q31" s="105">
        <f t="shared" si="6"/>
        <v>42701</v>
      </c>
      <c r="R31" s="86">
        <v>8</v>
      </c>
      <c r="S31" s="83"/>
      <c r="T31" s="5"/>
      <c r="U31" s="6"/>
      <c r="V31" s="3"/>
      <c r="W31" s="6">
        <v>4</v>
      </c>
      <c r="X31" s="83"/>
      <c r="Y31" s="5"/>
      <c r="Z31" s="6">
        <f t="shared" si="0"/>
        <v>4</v>
      </c>
      <c r="AA31" s="3"/>
    </row>
    <row r="32" spans="1:27" ht="18.75" thickBot="1" x14ac:dyDescent="0.3">
      <c r="A32" s="120">
        <v>333</v>
      </c>
      <c r="B32" s="110">
        <v>42702</v>
      </c>
      <c r="C32" s="37">
        <v>6585</v>
      </c>
      <c r="D32" s="40">
        <v>1327.5</v>
      </c>
      <c r="E32" s="98">
        <v>270</v>
      </c>
      <c r="F32" s="100">
        <f t="shared" si="1"/>
        <v>8182.5</v>
      </c>
      <c r="G32" s="39">
        <v>10500</v>
      </c>
      <c r="H32" s="41">
        <v>0</v>
      </c>
      <c r="I32" s="100">
        <f t="shared" si="2"/>
        <v>18682.5</v>
      </c>
      <c r="J32" s="17"/>
      <c r="K32" s="63">
        <f t="shared" si="3"/>
        <v>42702</v>
      </c>
      <c r="L32" s="15">
        <f t="shared" si="7"/>
        <v>878</v>
      </c>
      <c r="M32" s="15">
        <f t="shared" si="8"/>
        <v>354</v>
      </c>
      <c r="N32" s="78">
        <f t="shared" si="4"/>
        <v>72</v>
      </c>
      <c r="O32" s="102">
        <f t="shared" si="5"/>
        <v>1304</v>
      </c>
      <c r="P32" s="27"/>
      <c r="Q32" s="105">
        <f t="shared" si="6"/>
        <v>42702</v>
      </c>
      <c r="R32" s="86">
        <v>8</v>
      </c>
      <c r="S32" s="83"/>
      <c r="T32" s="5"/>
      <c r="U32" s="6"/>
      <c r="V32" s="3"/>
      <c r="W32" s="88">
        <v>4</v>
      </c>
      <c r="X32" s="83"/>
      <c r="Y32" s="5"/>
      <c r="Z32" s="6">
        <f t="shared" si="0"/>
        <v>4</v>
      </c>
      <c r="AA32" s="3"/>
    </row>
    <row r="33" spans="1:27" ht="18.75" thickBot="1" x14ac:dyDescent="0.3">
      <c r="A33" s="120">
        <v>334</v>
      </c>
      <c r="B33" s="110">
        <v>42703</v>
      </c>
      <c r="C33" s="37">
        <v>7672.5</v>
      </c>
      <c r="D33" s="40">
        <v>1312.5</v>
      </c>
      <c r="E33" s="98">
        <v>281.25</v>
      </c>
      <c r="F33" s="100">
        <f t="shared" si="1"/>
        <v>9266.25</v>
      </c>
      <c r="G33" s="39">
        <v>38600</v>
      </c>
      <c r="H33" s="41">
        <v>0</v>
      </c>
      <c r="I33" s="100">
        <f t="shared" si="2"/>
        <v>47866.25</v>
      </c>
      <c r="J33" s="17"/>
      <c r="K33" s="63">
        <f t="shared" si="3"/>
        <v>42703</v>
      </c>
      <c r="L33" s="15">
        <f t="shared" si="7"/>
        <v>1023</v>
      </c>
      <c r="M33" s="15">
        <f t="shared" si="8"/>
        <v>350</v>
      </c>
      <c r="N33" s="78">
        <f t="shared" si="4"/>
        <v>75</v>
      </c>
      <c r="O33" s="102">
        <f t="shared" si="5"/>
        <v>1448</v>
      </c>
      <c r="P33" s="27"/>
      <c r="Q33" s="105">
        <f t="shared" si="6"/>
        <v>42703</v>
      </c>
      <c r="R33" s="86">
        <v>8</v>
      </c>
      <c r="S33" s="83"/>
      <c r="T33" s="5"/>
      <c r="U33" s="6"/>
      <c r="V33" s="3"/>
      <c r="W33" s="88">
        <v>4</v>
      </c>
      <c r="X33" s="83"/>
      <c r="Y33" s="5"/>
      <c r="Z33" s="6">
        <f t="shared" si="0"/>
        <v>4</v>
      </c>
      <c r="AA33" s="3"/>
    </row>
    <row r="34" spans="1:27" ht="18.75" thickBot="1" x14ac:dyDescent="0.3">
      <c r="A34" s="120">
        <v>335</v>
      </c>
      <c r="B34" s="110">
        <v>42704</v>
      </c>
      <c r="C34" s="37">
        <v>8040</v>
      </c>
      <c r="D34" s="40">
        <v>1665</v>
      </c>
      <c r="E34" s="98">
        <v>247.5</v>
      </c>
      <c r="F34" s="100">
        <f t="shared" si="1"/>
        <v>9952.5</v>
      </c>
      <c r="G34" s="39">
        <v>60100</v>
      </c>
      <c r="H34" s="41">
        <v>0</v>
      </c>
      <c r="I34" s="100">
        <f t="shared" si="2"/>
        <v>70052.5</v>
      </c>
      <c r="J34" s="17"/>
      <c r="K34" s="63">
        <f t="shared" si="3"/>
        <v>42704</v>
      </c>
      <c r="L34" s="15">
        <f t="shared" si="7"/>
        <v>1072</v>
      </c>
      <c r="M34" s="15">
        <f t="shared" si="8"/>
        <v>444</v>
      </c>
      <c r="N34" s="78">
        <f t="shared" si="4"/>
        <v>66</v>
      </c>
      <c r="O34" s="102">
        <f t="shared" si="5"/>
        <v>1582</v>
      </c>
      <c r="P34" s="27"/>
      <c r="Q34" s="105">
        <f t="shared" si="6"/>
        <v>42704</v>
      </c>
      <c r="R34" s="86">
        <v>8</v>
      </c>
      <c r="S34" s="83"/>
      <c r="T34" s="5"/>
      <c r="U34" s="6"/>
      <c r="V34" s="3"/>
      <c r="W34" s="6">
        <v>4</v>
      </c>
      <c r="X34" s="83"/>
      <c r="Y34" s="5"/>
      <c r="Z34" s="6">
        <f t="shared" si="0"/>
        <v>4</v>
      </c>
      <c r="AA34" s="3"/>
    </row>
    <row r="35" spans="1:27" ht="18.75" thickBot="1" x14ac:dyDescent="0.3">
      <c r="A35" s="120"/>
      <c r="B35" s="110"/>
      <c r="C35" s="39"/>
      <c r="D35" s="40"/>
      <c r="E35" s="38"/>
      <c r="F35" s="101">
        <f t="shared" si="1"/>
        <v>0</v>
      </c>
      <c r="G35" s="43"/>
      <c r="H35" s="44">
        <v>0</v>
      </c>
      <c r="I35" s="100">
        <f t="shared" si="2"/>
        <v>0</v>
      </c>
      <c r="J35" s="17"/>
      <c r="K35" s="63"/>
      <c r="L35" s="15">
        <f t="shared" si="7"/>
        <v>0</v>
      </c>
      <c r="M35" s="15">
        <f>D35/3.75</f>
        <v>0</v>
      </c>
      <c r="N35" s="78">
        <f t="shared" si="4"/>
        <v>0</v>
      </c>
      <c r="O35" s="103">
        <f t="shared" si="5"/>
        <v>0</v>
      </c>
      <c r="P35" s="27"/>
      <c r="Q35" s="105"/>
      <c r="R35" s="86"/>
      <c r="S35" s="83"/>
      <c r="T35" s="5"/>
      <c r="U35" s="6"/>
      <c r="V35" s="3"/>
      <c r="W35" s="6"/>
      <c r="X35" s="45"/>
      <c r="Y35" s="46"/>
      <c r="Z35" s="6">
        <f t="shared" si="0"/>
        <v>0</v>
      </c>
      <c r="AA35" s="3"/>
    </row>
    <row r="36" spans="1:27" ht="18.75" thickBot="1" x14ac:dyDescent="0.3">
      <c r="A36" s="3"/>
      <c r="B36" s="140" t="s">
        <v>9</v>
      </c>
      <c r="C36" s="95">
        <f>SUM(C5:C35)</f>
        <v>187822.5</v>
      </c>
      <c r="D36" s="96">
        <f>SUM(D5:D35)</f>
        <v>33930</v>
      </c>
      <c r="E36" s="96">
        <f>SUM(E5:E35)</f>
        <v>5981.25</v>
      </c>
      <c r="F36" s="113">
        <f t="shared" si="1"/>
        <v>227733.75</v>
      </c>
      <c r="G36" s="114">
        <f>SUM(G5:G35)</f>
        <v>129150</v>
      </c>
      <c r="H36" s="118">
        <f>SUM(H5:H35)</f>
        <v>0</v>
      </c>
      <c r="I36" s="115">
        <f>SUM(I5:I35)</f>
        <v>356883.75</v>
      </c>
      <c r="J36" s="28"/>
      <c r="K36" s="141" t="s">
        <v>9</v>
      </c>
      <c r="L36" s="74">
        <f>SUM(L5:L35)</f>
        <v>25043</v>
      </c>
      <c r="M36" s="75">
        <f>SUM(M5:M35)</f>
        <v>9048</v>
      </c>
      <c r="N36" s="75">
        <f>SUM(N5:N35)</f>
        <v>1595</v>
      </c>
      <c r="O36" s="104">
        <f t="shared" si="5"/>
        <v>35686</v>
      </c>
      <c r="P36" s="29"/>
      <c r="Q36" s="111" t="s">
        <v>9</v>
      </c>
      <c r="R36" s="90">
        <f>SUM(R5:R35)</f>
        <v>214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116</v>
      </c>
      <c r="X36" s="84">
        <f>SUM(X5:X34)</f>
        <v>0</v>
      </c>
      <c r="Y36" s="25">
        <f>SUM(Y5:Y34)</f>
        <v>0</v>
      </c>
      <c r="Z36" s="16">
        <f>SUM(Z5:Z34)</f>
        <v>116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I36-'[1]NOV 16'!$AP$36</f>
        <v>-4441577.25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1963.2219827586207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6058.7903225806449</v>
      </c>
      <c r="D43" s="19">
        <f>SUM(D36:D36)/D44</f>
        <v>1094.516129032258</v>
      </c>
      <c r="E43" s="19"/>
      <c r="F43" s="19"/>
      <c r="G43" s="19">
        <f>SUM(G36:G36)/G44</f>
        <v>4166.1290322580644</v>
      </c>
      <c r="H43" s="20">
        <f>H36/C44</f>
        <v>0</v>
      </c>
      <c r="I43" s="19">
        <f>SUM(I36:I36)/I44</f>
        <v>11512.379032258064</v>
      </c>
      <c r="J43" s="19"/>
      <c r="K43" s="18"/>
      <c r="L43" s="19">
        <f>SUM(L36:L36)/L44</f>
        <v>807.83870967741939</v>
      </c>
      <c r="M43" s="19">
        <f>SUM(M36:M36)/M44</f>
        <v>291.87096774193549</v>
      </c>
      <c r="N43" s="19"/>
      <c r="O43" s="19">
        <f>SUM(O36:O36)/O44</f>
        <v>1151.1612903225807</v>
      </c>
      <c r="P43" s="19"/>
      <c r="Q43" s="18"/>
      <c r="R43" s="21">
        <f>R36/R44</f>
        <v>6.903225806451613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3.7419354838709675</v>
      </c>
      <c r="X43" s="21">
        <f>X36/X44</f>
        <v>0</v>
      </c>
      <c r="Y43" s="21">
        <f>Y36/Y44</f>
        <v>0</v>
      </c>
      <c r="Z43" s="21">
        <f>Z36/Z44</f>
        <v>3.7419354838709675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workbookViewId="0">
      <pane xSplit="6" ySplit="9" topLeftCell="G31" activePane="bottomRight" state="frozen"/>
      <selection activeCell="W24" sqref="W24"/>
      <selection pane="topRight" activeCell="W24" sqref="W24"/>
      <selection pane="bottomLeft" activeCell="W24" sqref="W24"/>
      <selection pane="bottomRight" activeCell="I39" sqref="I39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42705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42705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42705</v>
      </c>
      <c r="P2" s="34"/>
      <c r="Q2" s="92" t="s">
        <v>36</v>
      </c>
      <c r="R2" s="80"/>
      <c r="S2" s="61"/>
      <c r="T2" s="61"/>
      <c r="U2" s="61"/>
      <c r="W2" s="81">
        <f>F1</f>
        <v>42705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139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336</v>
      </c>
      <c r="B5" s="110">
        <v>42705</v>
      </c>
      <c r="C5" s="37">
        <v>6915</v>
      </c>
      <c r="D5" s="37">
        <v>1612.5</v>
      </c>
      <c r="E5" s="97">
        <v>225</v>
      </c>
      <c r="F5" s="99">
        <f>SUM(C5+D5+E5)</f>
        <v>8752.5</v>
      </c>
      <c r="G5" s="36">
        <v>16936</v>
      </c>
      <c r="H5" s="38">
        <v>0</v>
      </c>
      <c r="I5" s="100">
        <f>F5+G5+H5</f>
        <v>25688.5</v>
      </c>
      <c r="J5" s="17"/>
      <c r="K5" s="63">
        <f>B5</f>
        <v>42705</v>
      </c>
      <c r="L5" s="15">
        <f>C5/7.5</f>
        <v>922</v>
      </c>
      <c r="M5" s="15">
        <f>D5/3.75</f>
        <v>430</v>
      </c>
      <c r="N5" s="78">
        <f>E5/3.75</f>
        <v>60</v>
      </c>
      <c r="O5" s="102">
        <f>SUM(L5:N5)</f>
        <v>1412</v>
      </c>
      <c r="P5" s="27"/>
      <c r="Q5" s="105">
        <f>B5</f>
        <v>42705</v>
      </c>
      <c r="R5" s="85">
        <v>8</v>
      </c>
      <c r="S5" s="82"/>
      <c r="T5" s="13"/>
      <c r="U5" s="14"/>
      <c r="V5" s="3"/>
      <c r="W5" s="87">
        <v>4</v>
      </c>
      <c r="X5" s="82"/>
      <c r="Y5" s="13"/>
      <c r="Z5" s="14">
        <f t="shared" ref="Z5:Z35" si="0">SUM(W5:Y5)</f>
        <v>4</v>
      </c>
      <c r="AA5" s="3"/>
    </row>
    <row r="6" spans="1:29" ht="18.75" thickBot="1" x14ac:dyDescent="0.3">
      <c r="A6" s="120">
        <v>337</v>
      </c>
      <c r="B6" s="110">
        <v>42706</v>
      </c>
      <c r="C6" s="37">
        <v>7020</v>
      </c>
      <c r="D6" s="40">
        <v>1207.5</v>
      </c>
      <c r="E6" s="98">
        <v>153.75</v>
      </c>
      <c r="F6" s="100">
        <f t="shared" ref="F6:F36" si="1">SUM(C6+D6+E6)</f>
        <v>8381.25</v>
      </c>
      <c r="G6" s="39">
        <v>0</v>
      </c>
      <c r="H6" s="41">
        <v>0</v>
      </c>
      <c r="I6" s="100">
        <f t="shared" ref="I6:I35" si="2">F6+G6+H6</f>
        <v>8381.25</v>
      </c>
      <c r="J6" s="17"/>
      <c r="K6" s="63">
        <f t="shared" ref="K6:K35" si="3">B6</f>
        <v>42706</v>
      </c>
      <c r="L6" s="15">
        <f>C6/7.5</f>
        <v>936</v>
      </c>
      <c r="M6" s="15">
        <f>D6/3.75</f>
        <v>322</v>
      </c>
      <c r="N6" s="78">
        <f t="shared" ref="N6:N35" si="4">E6/3.75</f>
        <v>41</v>
      </c>
      <c r="O6" s="102">
        <f t="shared" ref="O6:O36" si="5">SUM(L6:N6)</f>
        <v>1299</v>
      </c>
      <c r="P6" s="27"/>
      <c r="Q6" s="105">
        <f t="shared" ref="Q6:Q35" si="6">B6</f>
        <v>42706</v>
      </c>
      <c r="R6" s="86">
        <v>8</v>
      </c>
      <c r="S6" s="83"/>
      <c r="T6" s="5"/>
      <c r="U6" s="6"/>
      <c r="V6" s="3"/>
      <c r="W6" s="6">
        <v>4</v>
      </c>
      <c r="X6" s="83"/>
      <c r="Y6" s="5"/>
      <c r="Z6" s="6">
        <f t="shared" si="0"/>
        <v>4</v>
      </c>
      <c r="AA6" s="3"/>
    </row>
    <row r="7" spans="1:29" ht="18.75" thickBot="1" x14ac:dyDescent="0.3">
      <c r="A7" s="120">
        <v>338</v>
      </c>
      <c r="B7" s="110">
        <v>42707</v>
      </c>
      <c r="C7" s="37">
        <v>5872.5</v>
      </c>
      <c r="D7" s="40">
        <v>975</v>
      </c>
      <c r="E7" s="98">
        <v>56.25</v>
      </c>
      <c r="F7" s="100">
        <f t="shared" si="1"/>
        <v>6903.75</v>
      </c>
      <c r="G7" s="39">
        <v>0</v>
      </c>
      <c r="H7" s="41">
        <v>0</v>
      </c>
      <c r="I7" s="100">
        <f t="shared" si="2"/>
        <v>6903.75</v>
      </c>
      <c r="J7" s="17"/>
      <c r="K7" s="63">
        <f t="shared" si="3"/>
        <v>42707</v>
      </c>
      <c r="L7" s="15">
        <f t="shared" ref="L7:L35" si="7">C7/7.5</f>
        <v>783</v>
      </c>
      <c r="M7" s="15">
        <f t="shared" ref="M7:M34" si="8">D7/3.75</f>
        <v>260</v>
      </c>
      <c r="N7" s="78">
        <f t="shared" si="4"/>
        <v>15</v>
      </c>
      <c r="O7" s="102">
        <f t="shared" si="5"/>
        <v>1058</v>
      </c>
      <c r="P7" s="27"/>
      <c r="Q7" s="105">
        <f t="shared" si="6"/>
        <v>42707</v>
      </c>
      <c r="R7" s="86">
        <v>7</v>
      </c>
      <c r="S7" s="83"/>
      <c r="T7" s="5"/>
      <c r="U7" s="6"/>
      <c r="V7" s="3"/>
      <c r="W7" s="6">
        <v>4</v>
      </c>
      <c r="X7" s="83"/>
      <c r="Y7" s="5"/>
      <c r="Z7" s="6">
        <f t="shared" si="0"/>
        <v>4</v>
      </c>
      <c r="AA7" s="3"/>
    </row>
    <row r="8" spans="1:29" ht="18.75" thickBot="1" x14ac:dyDescent="0.3">
      <c r="A8" s="120">
        <v>339</v>
      </c>
      <c r="B8" s="110">
        <v>42708</v>
      </c>
      <c r="C8" s="37">
        <v>4950</v>
      </c>
      <c r="D8" s="40">
        <v>682.5</v>
      </c>
      <c r="E8" s="98">
        <v>0</v>
      </c>
      <c r="F8" s="100">
        <f t="shared" si="1"/>
        <v>5632.5</v>
      </c>
      <c r="G8" s="39">
        <v>0</v>
      </c>
      <c r="H8" s="41">
        <v>0</v>
      </c>
      <c r="I8" s="100">
        <f t="shared" si="2"/>
        <v>5632.5</v>
      </c>
      <c r="J8" s="17"/>
      <c r="K8" s="63">
        <f t="shared" si="3"/>
        <v>42708</v>
      </c>
      <c r="L8" s="15">
        <f t="shared" si="7"/>
        <v>660</v>
      </c>
      <c r="M8" s="15">
        <f t="shared" si="8"/>
        <v>182</v>
      </c>
      <c r="N8" s="78">
        <f t="shared" si="4"/>
        <v>0</v>
      </c>
      <c r="O8" s="102">
        <f t="shared" si="5"/>
        <v>842</v>
      </c>
      <c r="P8" s="27"/>
      <c r="Q8" s="105">
        <f t="shared" si="6"/>
        <v>42708</v>
      </c>
      <c r="R8" s="86">
        <v>7</v>
      </c>
      <c r="S8" s="83"/>
      <c r="T8" s="5"/>
      <c r="U8" s="6"/>
      <c r="V8" s="3"/>
      <c r="W8" s="6">
        <v>4</v>
      </c>
      <c r="X8" s="83"/>
      <c r="Y8" s="5"/>
      <c r="Z8" s="6">
        <f t="shared" si="0"/>
        <v>4</v>
      </c>
      <c r="AA8" s="3"/>
    </row>
    <row r="9" spans="1:29" ht="18.75" thickBot="1" x14ac:dyDescent="0.3">
      <c r="A9" s="120">
        <v>340</v>
      </c>
      <c r="B9" s="110">
        <v>42709</v>
      </c>
      <c r="C9" s="37">
        <v>7740</v>
      </c>
      <c r="D9" s="40">
        <v>1335</v>
      </c>
      <c r="E9" s="98">
        <v>202.5</v>
      </c>
      <c r="F9" s="100">
        <f t="shared" si="1"/>
        <v>9277.5</v>
      </c>
      <c r="G9" s="39">
        <v>0</v>
      </c>
      <c r="H9" s="41">
        <v>0</v>
      </c>
      <c r="I9" s="100">
        <f t="shared" si="2"/>
        <v>9277.5</v>
      </c>
      <c r="J9" s="17"/>
      <c r="K9" s="63">
        <f t="shared" si="3"/>
        <v>42709</v>
      </c>
      <c r="L9" s="15">
        <f t="shared" si="7"/>
        <v>1032</v>
      </c>
      <c r="M9" s="15">
        <f t="shared" si="8"/>
        <v>356</v>
      </c>
      <c r="N9" s="78">
        <f t="shared" si="4"/>
        <v>54</v>
      </c>
      <c r="O9" s="102">
        <f t="shared" si="5"/>
        <v>1442</v>
      </c>
      <c r="P9" s="27"/>
      <c r="Q9" s="105">
        <f t="shared" si="6"/>
        <v>42709</v>
      </c>
      <c r="R9" s="86">
        <v>8</v>
      </c>
      <c r="S9" s="83"/>
      <c r="T9" s="5"/>
      <c r="U9" s="6"/>
      <c r="V9" s="3"/>
      <c r="W9" s="6">
        <v>4</v>
      </c>
      <c r="X9" s="83"/>
      <c r="Y9" s="5"/>
      <c r="Z9" s="6">
        <f t="shared" si="0"/>
        <v>4</v>
      </c>
      <c r="AA9" s="3"/>
    </row>
    <row r="10" spans="1:29" ht="18.75" thickBot="1" x14ac:dyDescent="0.3">
      <c r="A10" s="120">
        <v>341</v>
      </c>
      <c r="B10" s="110">
        <v>42710</v>
      </c>
      <c r="C10" s="37">
        <v>7995</v>
      </c>
      <c r="D10" s="40">
        <v>1380</v>
      </c>
      <c r="E10" s="98">
        <v>285</v>
      </c>
      <c r="F10" s="100">
        <f t="shared" si="1"/>
        <v>9660</v>
      </c>
      <c r="G10" s="39">
        <v>0</v>
      </c>
      <c r="H10" s="41">
        <v>0</v>
      </c>
      <c r="I10" s="100">
        <f t="shared" si="2"/>
        <v>9660</v>
      </c>
      <c r="J10" s="17"/>
      <c r="K10" s="63">
        <f t="shared" si="3"/>
        <v>42710</v>
      </c>
      <c r="L10" s="15">
        <f t="shared" si="7"/>
        <v>1066</v>
      </c>
      <c r="M10" s="15">
        <f t="shared" si="8"/>
        <v>368</v>
      </c>
      <c r="N10" s="78">
        <f t="shared" si="4"/>
        <v>76</v>
      </c>
      <c r="O10" s="102">
        <f t="shared" si="5"/>
        <v>1510</v>
      </c>
      <c r="P10" s="27"/>
      <c r="Q10" s="105">
        <f t="shared" si="6"/>
        <v>42710</v>
      </c>
      <c r="R10" s="86">
        <v>8</v>
      </c>
      <c r="S10" s="83"/>
      <c r="T10" s="5"/>
      <c r="U10" s="6"/>
      <c r="V10" s="3"/>
      <c r="W10" s="6">
        <v>4</v>
      </c>
      <c r="X10" s="83"/>
      <c r="Y10" s="5"/>
      <c r="Z10" s="6">
        <f t="shared" si="0"/>
        <v>4</v>
      </c>
      <c r="AA10" s="3"/>
    </row>
    <row r="11" spans="1:29" ht="18.75" thickBot="1" x14ac:dyDescent="0.3">
      <c r="A11" s="120">
        <v>342</v>
      </c>
      <c r="B11" s="110">
        <v>42711</v>
      </c>
      <c r="C11" s="37"/>
      <c r="D11" s="40"/>
      <c r="E11" s="98"/>
      <c r="F11" s="100">
        <f t="shared" si="1"/>
        <v>0</v>
      </c>
      <c r="G11" s="39"/>
      <c r="H11" s="41">
        <v>0</v>
      </c>
      <c r="I11" s="100">
        <f t="shared" si="2"/>
        <v>0</v>
      </c>
      <c r="J11" s="17"/>
      <c r="K11" s="63">
        <f t="shared" si="3"/>
        <v>42711</v>
      </c>
      <c r="L11" s="15">
        <f t="shared" si="7"/>
        <v>0</v>
      </c>
      <c r="M11" s="15">
        <f t="shared" si="8"/>
        <v>0</v>
      </c>
      <c r="N11" s="78">
        <f t="shared" si="4"/>
        <v>0</v>
      </c>
      <c r="O11" s="102">
        <f t="shared" si="5"/>
        <v>0</v>
      </c>
      <c r="P11" s="27"/>
      <c r="Q11" s="105">
        <f t="shared" si="6"/>
        <v>42711</v>
      </c>
      <c r="R11" s="86"/>
      <c r="S11" s="83"/>
      <c r="T11" s="5"/>
      <c r="U11" s="6"/>
      <c r="V11" s="3"/>
      <c r="W11" s="6"/>
      <c r="X11" s="83"/>
      <c r="Y11" s="5"/>
      <c r="Z11" s="6">
        <f t="shared" si="0"/>
        <v>0</v>
      </c>
      <c r="AA11" s="3"/>
    </row>
    <row r="12" spans="1:29" ht="18.75" thickBot="1" x14ac:dyDescent="0.3">
      <c r="A12" s="120">
        <v>343</v>
      </c>
      <c r="B12" s="110">
        <v>42712</v>
      </c>
      <c r="C12" s="37"/>
      <c r="D12" s="40"/>
      <c r="E12" s="98"/>
      <c r="F12" s="100">
        <f t="shared" si="1"/>
        <v>0</v>
      </c>
      <c r="G12" s="39"/>
      <c r="H12" s="41">
        <v>0</v>
      </c>
      <c r="I12" s="100">
        <f t="shared" si="2"/>
        <v>0</v>
      </c>
      <c r="J12" s="17"/>
      <c r="K12" s="63">
        <f t="shared" si="3"/>
        <v>42712</v>
      </c>
      <c r="L12" s="15">
        <f t="shared" si="7"/>
        <v>0</v>
      </c>
      <c r="M12" s="15">
        <f t="shared" si="8"/>
        <v>0</v>
      </c>
      <c r="N12" s="78">
        <f t="shared" si="4"/>
        <v>0</v>
      </c>
      <c r="O12" s="102">
        <f t="shared" si="5"/>
        <v>0</v>
      </c>
      <c r="P12" s="27"/>
      <c r="Q12" s="105">
        <f t="shared" si="6"/>
        <v>42712</v>
      </c>
      <c r="R12" s="86"/>
      <c r="S12" s="83"/>
      <c r="T12" s="5"/>
      <c r="U12" s="6"/>
      <c r="V12" s="3"/>
      <c r="W12" s="6"/>
      <c r="X12" s="83"/>
      <c r="Y12" s="5"/>
      <c r="Z12" s="6">
        <f t="shared" si="0"/>
        <v>0</v>
      </c>
      <c r="AA12" s="3"/>
    </row>
    <row r="13" spans="1:29" ht="18.75" thickBot="1" x14ac:dyDescent="0.3">
      <c r="A13" s="120">
        <v>344</v>
      </c>
      <c r="B13" s="110">
        <v>42713</v>
      </c>
      <c r="C13" s="37"/>
      <c r="D13" s="40"/>
      <c r="E13" s="98"/>
      <c r="F13" s="100">
        <f t="shared" si="1"/>
        <v>0</v>
      </c>
      <c r="G13" s="39"/>
      <c r="H13" s="41">
        <v>0</v>
      </c>
      <c r="I13" s="100">
        <f t="shared" si="2"/>
        <v>0</v>
      </c>
      <c r="J13" s="17"/>
      <c r="K13" s="63">
        <f t="shared" si="3"/>
        <v>42713</v>
      </c>
      <c r="L13" s="15">
        <f t="shared" si="7"/>
        <v>0</v>
      </c>
      <c r="M13" s="15">
        <f t="shared" si="8"/>
        <v>0</v>
      </c>
      <c r="N13" s="78">
        <f t="shared" si="4"/>
        <v>0</v>
      </c>
      <c r="O13" s="102">
        <f t="shared" si="5"/>
        <v>0</v>
      </c>
      <c r="P13" s="27"/>
      <c r="Q13" s="105">
        <f t="shared" si="6"/>
        <v>42713</v>
      </c>
      <c r="R13" s="86"/>
      <c r="S13" s="83"/>
      <c r="T13" s="5"/>
      <c r="U13" s="6"/>
      <c r="V13" s="3"/>
      <c r="W13" s="6"/>
      <c r="X13" s="83"/>
      <c r="Y13" s="5"/>
      <c r="Z13" s="6">
        <f t="shared" si="0"/>
        <v>0</v>
      </c>
      <c r="AA13" s="3"/>
    </row>
    <row r="14" spans="1:29" ht="18.75" thickBot="1" x14ac:dyDescent="0.3">
      <c r="A14" s="120">
        <v>345</v>
      </c>
      <c r="B14" s="110">
        <v>42714</v>
      </c>
      <c r="C14" s="37"/>
      <c r="D14" s="40"/>
      <c r="E14" s="98"/>
      <c r="F14" s="100">
        <f t="shared" si="1"/>
        <v>0</v>
      </c>
      <c r="G14" s="39"/>
      <c r="H14" s="41">
        <v>0</v>
      </c>
      <c r="I14" s="100">
        <f t="shared" si="2"/>
        <v>0</v>
      </c>
      <c r="J14" s="17"/>
      <c r="K14" s="63">
        <f t="shared" si="3"/>
        <v>42714</v>
      </c>
      <c r="L14" s="15">
        <f t="shared" si="7"/>
        <v>0</v>
      </c>
      <c r="M14" s="15">
        <f t="shared" si="8"/>
        <v>0</v>
      </c>
      <c r="N14" s="78">
        <f t="shared" si="4"/>
        <v>0</v>
      </c>
      <c r="O14" s="102">
        <f t="shared" si="5"/>
        <v>0</v>
      </c>
      <c r="P14" s="27"/>
      <c r="Q14" s="105">
        <f t="shared" si="6"/>
        <v>42714</v>
      </c>
      <c r="R14" s="86"/>
      <c r="S14" s="83"/>
      <c r="T14" s="5"/>
      <c r="U14" s="6"/>
      <c r="V14" s="3"/>
      <c r="W14" s="6"/>
      <c r="X14" s="83"/>
      <c r="Y14" s="5"/>
      <c r="Z14" s="6">
        <f t="shared" si="0"/>
        <v>0</v>
      </c>
      <c r="AA14" s="3"/>
    </row>
    <row r="15" spans="1:29" ht="18.75" thickBot="1" x14ac:dyDescent="0.3">
      <c r="A15" s="120">
        <v>346</v>
      </c>
      <c r="B15" s="110">
        <v>42715</v>
      </c>
      <c r="C15" s="37"/>
      <c r="D15" s="40"/>
      <c r="E15" s="98"/>
      <c r="F15" s="100">
        <f t="shared" si="1"/>
        <v>0</v>
      </c>
      <c r="G15" s="39"/>
      <c r="H15" s="41">
        <v>0</v>
      </c>
      <c r="I15" s="100">
        <f t="shared" si="2"/>
        <v>0</v>
      </c>
      <c r="J15" s="17"/>
      <c r="K15" s="63">
        <f t="shared" si="3"/>
        <v>42715</v>
      </c>
      <c r="L15" s="15">
        <f t="shared" si="7"/>
        <v>0</v>
      </c>
      <c r="M15" s="15">
        <f t="shared" si="8"/>
        <v>0</v>
      </c>
      <c r="N15" s="78">
        <f t="shared" si="4"/>
        <v>0</v>
      </c>
      <c r="O15" s="102">
        <f t="shared" si="5"/>
        <v>0</v>
      </c>
      <c r="P15" s="27"/>
      <c r="Q15" s="105">
        <f t="shared" si="6"/>
        <v>42715</v>
      </c>
      <c r="R15" s="86"/>
      <c r="S15" s="83"/>
      <c r="T15" s="5"/>
      <c r="U15" s="6"/>
      <c r="V15" s="3"/>
      <c r="W15" s="6"/>
      <c r="X15" s="83"/>
      <c r="Y15" s="5"/>
      <c r="Z15" s="6">
        <f t="shared" si="0"/>
        <v>0</v>
      </c>
      <c r="AA15" s="3"/>
    </row>
    <row r="16" spans="1:29" ht="18.75" thickBot="1" x14ac:dyDescent="0.3">
      <c r="A16" s="120">
        <v>347</v>
      </c>
      <c r="B16" s="110">
        <v>42716</v>
      </c>
      <c r="C16" s="37"/>
      <c r="D16" s="40"/>
      <c r="E16" s="98"/>
      <c r="F16" s="100">
        <f t="shared" si="1"/>
        <v>0</v>
      </c>
      <c r="G16" s="39"/>
      <c r="H16" s="41">
        <v>0</v>
      </c>
      <c r="I16" s="100">
        <f t="shared" si="2"/>
        <v>0</v>
      </c>
      <c r="J16" s="17"/>
      <c r="K16" s="63">
        <f t="shared" si="3"/>
        <v>42716</v>
      </c>
      <c r="L16" s="15">
        <f t="shared" si="7"/>
        <v>0</v>
      </c>
      <c r="M16" s="15">
        <f t="shared" si="8"/>
        <v>0</v>
      </c>
      <c r="N16" s="78">
        <f t="shared" si="4"/>
        <v>0</v>
      </c>
      <c r="O16" s="102">
        <f t="shared" si="5"/>
        <v>0</v>
      </c>
      <c r="P16" s="27"/>
      <c r="Q16" s="105">
        <f t="shared" si="6"/>
        <v>42716</v>
      </c>
      <c r="R16" s="86"/>
      <c r="S16" s="83"/>
      <c r="T16" s="5"/>
      <c r="U16" s="6"/>
      <c r="V16" s="3"/>
      <c r="W16" s="6"/>
      <c r="X16" s="83"/>
      <c r="Y16" s="5"/>
      <c r="Z16" s="6">
        <f t="shared" si="0"/>
        <v>0</v>
      </c>
      <c r="AA16" s="3"/>
    </row>
    <row r="17" spans="1:27" ht="18.75" thickBot="1" x14ac:dyDescent="0.3">
      <c r="A17" s="120">
        <v>348</v>
      </c>
      <c r="B17" s="110">
        <v>42717</v>
      </c>
      <c r="C17" s="37"/>
      <c r="D17" s="40"/>
      <c r="E17" s="98"/>
      <c r="F17" s="100">
        <f t="shared" si="1"/>
        <v>0</v>
      </c>
      <c r="G17" s="39"/>
      <c r="H17" s="41">
        <v>0</v>
      </c>
      <c r="I17" s="100">
        <f t="shared" si="2"/>
        <v>0</v>
      </c>
      <c r="J17" s="17"/>
      <c r="K17" s="63">
        <f t="shared" si="3"/>
        <v>42717</v>
      </c>
      <c r="L17" s="15">
        <f t="shared" si="7"/>
        <v>0</v>
      </c>
      <c r="M17" s="15">
        <f t="shared" si="8"/>
        <v>0</v>
      </c>
      <c r="N17" s="78">
        <f t="shared" si="4"/>
        <v>0</v>
      </c>
      <c r="O17" s="102">
        <f t="shared" si="5"/>
        <v>0</v>
      </c>
      <c r="P17" s="27"/>
      <c r="Q17" s="105">
        <f t="shared" si="6"/>
        <v>42717</v>
      </c>
      <c r="R17" s="86"/>
      <c r="S17" s="83"/>
      <c r="T17" s="5"/>
      <c r="U17" s="6"/>
      <c r="V17" s="3"/>
      <c r="W17" s="6"/>
      <c r="X17" s="83"/>
      <c r="Y17" s="5"/>
      <c r="Z17" s="6">
        <f t="shared" si="0"/>
        <v>0</v>
      </c>
      <c r="AA17" s="3"/>
    </row>
    <row r="18" spans="1:27" ht="18.75" thickBot="1" x14ac:dyDescent="0.3">
      <c r="A18" s="120">
        <v>349</v>
      </c>
      <c r="B18" s="110">
        <v>42718</v>
      </c>
      <c r="C18" s="37"/>
      <c r="D18" s="40"/>
      <c r="E18" s="98"/>
      <c r="F18" s="100">
        <f t="shared" si="1"/>
        <v>0</v>
      </c>
      <c r="G18" s="39"/>
      <c r="H18" s="41">
        <v>0</v>
      </c>
      <c r="I18" s="100">
        <f t="shared" si="2"/>
        <v>0</v>
      </c>
      <c r="J18" s="17"/>
      <c r="K18" s="63">
        <f t="shared" si="3"/>
        <v>42718</v>
      </c>
      <c r="L18" s="15">
        <f t="shared" si="7"/>
        <v>0</v>
      </c>
      <c r="M18" s="15">
        <f t="shared" si="8"/>
        <v>0</v>
      </c>
      <c r="N18" s="78">
        <f t="shared" si="4"/>
        <v>0</v>
      </c>
      <c r="O18" s="102">
        <f t="shared" si="5"/>
        <v>0</v>
      </c>
      <c r="P18" s="27"/>
      <c r="Q18" s="105">
        <f t="shared" si="6"/>
        <v>42718</v>
      </c>
      <c r="R18" s="86"/>
      <c r="S18" s="83"/>
      <c r="T18" s="5"/>
      <c r="U18" s="6"/>
      <c r="V18" s="3"/>
      <c r="W18" s="6"/>
      <c r="X18" s="83"/>
      <c r="Y18" s="5"/>
      <c r="Z18" s="6">
        <f t="shared" si="0"/>
        <v>0</v>
      </c>
      <c r="AA18" s="3"/>
    </row>
    <row r="19" spans="1:27" ht="18.75" thickBot="1" x14ac:dyDescent="0.3">
      <c r="A19" s="120">
        <v>350</v>
      </c>
      <c r="B19" s="110">
        <v>42719</v>
      </c>
      <c r="C19" s="37"/>
      <c r="D19" s="40"/>
      <c r="E19" s="98"/>
      <c r="F19" s="100">
        <f t="shared" si="1"/>
        <v>0</v>
      </c>
      <c r="G19" s="39"/>
      <c r="H19" s="41">
        <v>0</v>
      </c>
      <c r="I19" s="100">
        <f t="shared" si="2"/>
        <v>0</v>
      </c>
      <c r="J19" s="17"/>
      <c r="K19" s="63">
        <f t="shared" si="3"/>
        <v>42719</v>
      </c>
      <c r="L19" s="15">
        <f t="shared" si="7"/>
        <v>0</v>
      </c>
      <c r="M19" s="15">
        <f t="shared" si="8"/>
        <v>0</v>
      </c>
      <c r="N19" s="78">
        <f t="shared" si="4"/>
        <v>0</v>
      </c>
      <c r="O19" s="102">
        <f t="shared" si="5"/>
        <v>0</v>
      </c>
      <c r="P19" s="27"/>
      <c r="Q19" s="105">
        <f t="shared" si="6"/>
        <v>42719</v>
      </c>
      <c r="R19" s="86"/>
      <c r="S19" s="83"/>
      <c r="T19" s="5"/>
      <c r="U19" s="6"/>
      <c r="V19" s="3"/>
      <c r="W19" s="6"/>
      <c r="X19" s="83"/>
      <c r="Y19" s="5"/>
      <c r="Z19" s="6">
        <f t="shared" si="0"/>
        <v>0</v>
      </c>
      <c r="AA19" s="3"/>
    </row>
    <row r="20" spans="1:27" ht="18.75" thickBot="1" x14ac:dyDescent="0.3">
      <c r="A20" s="120">
        <v>351</v>
      </c>
      <c r="B20" s="110">
        <v>42720</v>
      </c>
      <c r="C20" s="37"/>
      <c r="D20" s="40"/>
      <c r="E20" s="98"/>
      <c r="F20" s="100">
        <f t="shared" si="1"/>
        <v>0</v>
      </c>
      <c r="G20" s="39"/>
      <c r="H20" s="41">
        <v>0</v>
      </c>
      <c r="I20" s="100">
        <f t="shared" si="2"/>
        <v>0</v>
      </c>
      <c r="J20" s="17"/>
      <c r="K20" s="63">
        <f t="shared" si="3"/>
        <v>42720</v>
      </c>
      <c r="L20" s="15">
        <f t="shared" si="7"/>
        <v>0</v>
      </c>
      <c r="M20" s="15">
        <f t="shared" si="8"/>
        <v>0</v>
      </c>
      <c r="N20" s="78">
        <f t="shared" si="4"/>
        <v>0</v>
      </c>
      <c r="O20" s="102">
        <f t="shared" si="5"/>
        <v>0</v>
      </c>
      <c r="P20" s="27"/>
      <c r="Q20" s="105">
        <f t="shared" si="6"/>
        <v>42720</v>
      </c>
      <c r="R20" s="86"/>
      <c r="S20" s="83"/>
      <c r="T20" s="5"/>
      <c r="U20" s="6"/>
      <c r="V20" s="3"/>
      <c r="W20" s="6"/>
      <c r="X20" s="83"/>
      <c r="Y20" s="5"/>
      <c r="Z20" s="6">
        <f t="shared" si="0"/>
        <v>0</v>
      </c>
      <c r="AA20" s="3"/>
    </row>
    <row r="21" spans="1:27" ht="18.75" thickBot="1" x14ac:dyDescent="0.3">
      <c r="A21" s="120">
        <v>352</v>
      </c>
      <c r="B21" s="110">
        <v>42721</v>
      </c>
      <c r="C21" s="37"/>
      <c r="D21" s="40"/>
      <c r="E21" s="98"/>
      <c r="F21" s="100">
        <f t="shared" si="1"/>
        <v>0</v>
      </c>
      <c r="G21" s="39"/>
      <c r="H21" s="41">
        <v>0</v>
      </c>
      <c r="I21" s="100">
        <f t="shared" si="2"/>
        <v>0</v>
      </c>
      <c r="J21" s="17"/>
      <c r="K21" s="63">
        <f t="shared" si="3"/>
        <v>42721</v>
      </c>
      <c r="L21" s="15">
        <f t="shared" si="7"/>
        <v>0</v>
      </c>
      <c r="M21" s="15">
        <f t="shared" si="8"/>
        <v>0</v>
      </c>
      <c r="N21" s="78">
        <f t="shared" si="4"/>
        <v>0</v>
      </c>
      <c r="O21" s="102">
        <f t="shared" si="5"/>
        <v>0</v>
      </c>
      <c r="P21" s="27"/>
      <c r="Q21" s="105">
        <f t="shared" si="6"/>
        <v>42721</v>
      </c>
      <c r="R21" s="86"/>
      <c r="S21" s="83"/>
      <c r="T21" s="5"/>
      <c r="U21" s="6"/>
      <c r="V21" s="3"/>
      <c r="W21" s="6"/>
      <c r="X21" s="83"/>
      <c r="Y21" s="5"/>
      <c r="Z21" s="6">
        <f t="shared" si="0"/>
        <v>0</v>
      </c>
      <c r="AA21" s="3"/>
    </row>
    <row r="22" spans="1:27" ht="18.75" thickBot="1" x14ac:dyDescent="0.3">
      <c r="A22" s="120">
        <v>353</v>
      </c>
      <c r="B22" s="110">
        <v>42722</v>
      </c>
      <c r="C22" s="37"/>
      <c r="D22" s="40"/>
      <c r="E22" s="98"/>
      <c r="F22" s="100">
        <f t="shared" si="1"/>
        <v>0</v>
      </c>
      <c r="G22" s="39"/>
      <c r="H22" s="41">
        <v>0</v>
      </c>
      <c r="I22" s="100">
        <f t="shared" si="2"/>
        <v>0</v>
      </c>
      <c r="J22" s="17"/>
      <c r="K22" s="63">
        <f t="shared" si="3"/>
        <v>42722</v>
      </c>
      <c r="L22" s="15">
        <f t="shared" si="7"/>
        <v>0</v>
      </c>
      <c r="M22" s="15">
        <f t="shared" si="8"/>
        <v>0</v>
      </c>
      <c r="N22" s="78">
        <f t="shared" si="4"/>
        <v>0</v>
      </c>
      <c r="O22" s="102">
        <f t="shared" si="5"/>
        <v>0</v>
      </c>
      <c r="P22" s="27"/>
      <c r="Q22" s="105">
        <f t="shared" si="6"/>
        <v>42722</v>
      </c>
      <c r="R22" s="86"/>
      <c r="S22" s="83"/>
      <c r="T22" s="5"/>
      <c r="U22" s="6"/>
      <c r="V22" s="3"/>
      <c r="W22" s="6"/>
      <c r="X22" s="83"/>
      <c r="Y22" s="5"/>
      <c r="Z22" s="6">
        <f t="shared" si="0"/>
        <v>0</v>
      </c>
      <c r="AA22" s="3"/>
    </row>
    <row r="23" spans="1:27" ht="18.75" thickBot="1" x14ac:dyDescent="0.3">
      <c r="A23" s="120">
        <v>354</v>
      </c>
      <c r="B23" s="110">
        <v>42723</v>
      </c>
      <c r="C23" s="37"/>
      <c r="D23" s="40"/>
      <c r="E23" s="98"/>
      <c r="F23" s="100">
        <f t="shared" si="1"/>
        <v>0</v>
      </c>
      <c r="G23" s="39"/>
      <c r="H23" s="41">
        <v>0</v>
      </c>
      <c r="I23" s="100">
        <f t="shared" si="2"/>
        <v>0</v>
      </c>
      <c r="J23" s="17"/>
      <c r="K23" s="63">
        <f t="shared" si="3"/>
        <v>42723</v>
      </c>
      <c r="L23" s="15">
        <f t="shared" si="7"/>
        <v>0</v>
      </c>
      <c r="M23" s="15">
        <f t="shared" si="8"/>
        <v>0</v>
      </c>
      <c r="N23" s="78">
        <f t="shared" si="4"/>
        <v>0</v>
      </c>
      <c r="O23" s="102">
        <f t="shared" si="5"/>
        <v>0</v>
      </c>
      <c r="P23" s="27"/>
      <c r="Q23" s="105">
        <f t="shared" si="6"/>
        <v>42723</v>
      </c>
      <c r="R23" s="86"/>
      <c r="S23" s="83"/>
      <c r="T23" s="5"/>
      <c r="U23" s="6"/>
      <c r="V23" s="3"/>
      <c r="W23" s="6"/>
      <c r="X23" s="83"/>
      <c r="Y23" s="5"/>
      <c r="Z23" s="6">
        <f t="shared" si="0"/>
        <v>0</v>
      </c>
      <c r="AA23" s="3"/>
    </row>
    <row r="24" spans="1:27" ht="18.75" thickBot="1" x14ac:dyDescent="0.3">
      <c r="A24" s="120">
        <v>355</v>
      </c>
      <c r="B24" s="110">
        <v>42724</v>
      </c>
      <c r="C24" s="37"/>
      <c r="D24" s="40"/>
      <c r="E24" s="98"/>
      <c r="F24" s="100">
        <f t="shared" si="1"/>
        <v>0</v>
      </c>
      <c r="G24" s="39"/>
      <c r="H24" s="41">
        <v>0</v>
      </c>
      <c r="I24" s="100">
        <f t="shared" si="2"/>
        <v>0</v>
      </c>
      <c r="J24" s="17"/>
      <c r="K24" s="63">
        <f t="shared" si="3"/>
        <v>42724</v>
      </c>
      <c r="L24" s="15">
        <f t="shared" si="7"/>
        <v>0</v>
      </c>
      <c r="M24" s="15">
        <f t="shared" si="8"/>
        <v>0</v>
      </c>
      <c r="N24" s="78">
        <f t="shared" si="4"/>
        <v>0</v>
      </c>
      <c r="O24" s="102">
        <f t="shared" si="5"/>
        <v>0</v>
      </c>
      <c r="P24" s="27"/>
      <c r="Q24" s="105">
        <f t="shared" si="6"/>
        <v>42724</v>
      </c>
      <c r="R24" s="86"/>
      <c r="S24" s="83"/>
      <c r="T24" s="5"/>
      <c r="U24" s="6"/>
      <c r="V24" s="3"/>
      <c r="W24" s="6"/>
      <c r="X24" s="83"/>
      <c r="Y24" s="5"/>
      <c r="Z24" s="6">
        <f t="shared" si="0"/>
        <v>0</v>
      </c>
      <c r="AA24" s="3"/>
    </row>
    <row r="25" spans="1:27" ht="18.75" thickBot="1" x14ac:dyDescent="0.3">
      <c r="A25" s="120">
        <v>356</v>
      </c>
      <c r="B25" s="110">
        <v>42725</v>
      </c>
      <c r="C25" s="37"/>
      <c r="D25" s="40"/>
      <c r="E25" s="98"/>
      <c r="F25" s="100">
        <f t="shared" si="1"/>
        <v>0</v>
      </c>
      <c r="G25" s="39"/>
      <c r="H25" s="41">
        <v>0</v>
      </c>
      <c r="I25" s="100">
        <f t="shared" si="2"/>
        <v>0</v>
      </c>
      <c r="J25" s="17"/>
      <c r="K25" s="63">
        <f t="shared" si="3"/>
        <v>42725</v>
      </c>
      <c r="L25" s="15">
        <f t="shared" si="7"/>
        <v>0</v>
      </c>
      <c r="M25" s="15">
        <f t="shared" si="8"/>
        <v>0</v>
      </c>
      <c r="N25" s="78">
        <f t="shared" si="4"/>
        <v>0</v>
      </c>
      <c r="O25" s="102">
        <f t="shared" si="5"/>
        <v>0</v>
      </c>
      <c r="P25" s="27"/>
      <c r="Q25" s="105">
        <f t="shared" si="6"/>
        <v>42725</v>
      </c>
      <c r="R25" s="86"/>
      <c r="S25" s="83"/>
      <c r="T25" s="5"/>
      <c r="U25" s="6"/>
      <c r="V25" s="3"/>
      <c r="W25" s="6"/>
      <c r="X25" s="83"/>
      <c r="Y25" s="5"/>
      <c r="Z25" s="6">
        <f t="shared" si="0"/>
        <v>0</v>
      </c>
      <c r="AA25" s="3"/>
    </row>
    <row r="26" spans="1:27" ht="18.75" thickBot="1" x14ac:dyDescent="0.3">
      <c r="A26" s="120">
        <v>357</v>
      </c>
      <c r="B26" s="110">
        <v>42726</v>
      </c>
      <c r="C26" s="37"/>
      <c r="D26" s="40"/>
      <c r="E26" s="98"/>
      <c r="F26" s="100">
        <f t="shared" si="1"/>
        <v>0</v>
      </c>
      <c r="G26" s="39"/>
      <c r="H26" s="41">
        <v>0</v>
      </c>
      <c r="I26" s="100">
        <f t="shared" si="2"/>
        <v>0</v>
      </c>
      <c r="J26" s="17"/>
      <c r="K26" s="63">
        <f t="shared" si="3"/>
        <v>42726</v>
      </c>
      <c r="L26" s="15">
        <f t="shared" si="7"/>
        <v>0</v>
      </c>
      <c r="M26" s="15">
        <f t="shared" si="8"/>
        <v>0</v>
      </c>
      <c r="N26" s="78">
        <f t="shared" si="4"/>
        <v>0</v>
      </c>
      <c r="O26" s="102">
        <f t="shared" si="5"/>
        <v>0</v>
      </c>
      <c r="P26" s="27"/>
      <c r="Q26" s="105">
        <f t="shared" si="6"/>
        <v>42726</v>
      </c>
      <c r="R26" s="86"/>
      <c r="S26" s="83"/>
      <c r="T26" s="5"/>
      <c r="U26" s="6"/>
      <c r="V26" s="3"/>
      <c r="W26" s="6"/>
      <c r="X26" s="83"/>
      <c r="Y26" s="5"/>
      <c r="Z26" s="6">
        <f t="shared" si="0"/>
        <v>0</v>
      </c>
      <c r="AA26" s="3"/>
    </row>
    <row r="27" spans="1:27" ht="18.75" thickBot="1" x14ac:dyDescent="0.3">
      <c r="A27" s="120">
        <v>358</v>
      </c>
      <c r="B27" s="110">
        <v>42727</v>
      </c>
      <c r="C27" s="37"/>
      <c r="D27" s="40"/>
      <c r="E27" s="98"/>
      <c r="F27" s="100">
        <f t="shared" si="1"/>
        <v>0</v>
      </c>
      <c r="G27" s="39"/>
      <c r="H27" s="41">
        <v>0</v>
      </c>
      <c r="I27" s="100">
        <f t="shared" si="2"/>
        <v>0</v>
      </c>
      <c r="J27" s="17"/>
      <c r="K27" s="63">
        <f t="shared" si="3"/>
        <v>42727</v>
      </c>
      <c r="L27" s="15">
        <f t="shared" si="7"/>
        <v>0</v>
      </c>
      <c r="M27" s="15">
        <f t="shared" si="8"/>
        <v>0</v>
      </c>
      <c r="N27" s="78">
        <f t="shared" si="4"/>
        <v>0</v>
      </c>
      <c r="O27" s="102">
        <f t="shared" si="5"/>
        <v>0</v>
      </c>
      <c r="P27" s="27"/>
      <c r="Q27" s="105">
        <f t="shared" si="6"/>
        <v>42727</v>
      </c>
      <c r="R27" s="86"/>
      <c r="S27" s="83"/>
      <c r="T27" s="5"/>
      <c r="U27" s="6"/>
      <c r="V27" s="3"/>
      <c r="W27" s="6"/>
      <c r="X27" s="83"/>
      <c r="Y27" s="5"/>
      <c r="Z27" s="6">
        <f t="shared" si="0"/>
        <v>0</v>
      </c>
      <c r="AA27" s="3"/>
    </row>
    <row r="28" spans="1:27" ht="18.75" thickBot="1" x14ac:dyDescent="0.3">
      <c r="A28" s="120">
        <v>359</v>
      </c>
      <c r="B28" s="110">
        <v>42728</v>
      </c>
      <c r="C28" s="37"/>
      <c r="D28" s="40"/>
      <c r="E28" s="98"/>
      <c r="F28" s="100">
        <f t="shared" si="1"/>
        <v>0</v>
      </c>
      <c r="G28" s="39"/>
      <c r="H28" s="41">
        <v>0</v>
      </c>
      <c r="I28" s="100">
        <f t="shared" si="2"/>
        <v>0</v>
      </c>
      <c r="J28" s="17"/>
      <c r="K28" s="63">
        <f t="shared" si="3"/>
        <v>42728</v>
      </c>
      <c r="L28" s="15">
        <f t="shared" si="7"/>
        <v>0</v>
      </c>
      <c r="M28" s="15">
        <f t="shared" si="8"/>
        <v>0</v>
      </c>
      <c r="N28" s="78">
        <f t="shared" si="4"/>
        <v>0</v>
      </c>
      <c r="O28" s="102">
        <f t="shared" si="5"/>
        <v>0</v>
      </c>
      <c r="P28" s="27"/>
      <c r="Q28" s="105">
        <f t="shared" si="6"/>
        <v>42728</v>
      </c>
      <c r="R28" s="86"/>
      <c r="S28" s="83"/>
      <c r="T28" s="5"/>
      <c r="U28" s="6"/>
      <c r="V28" s="3"/>
      <c r="W28" s="88"/>
      <c r="X28" s="83"/>
      <c r="Y28" s="5"/>
      <c r="Z28" s="6">
        <f t="shared" si="0"/>
        <v>0</v>
      </c>
      <c r="AA28" s="3"/>
    </row>
    <row r="29" spans="1:27" ht="18.75" thickBot="1" x14ac:dyDescent="0.3">
      <c r="A29" s="120">
        <v>360</v>
      </c>
      <c r="B29" s="110">
        <v>42729</v>
      </c>
      <c r="C29" s="37"/>
      <c r="D29" s="40"/>
      <c r="E29" s="98"/>
      <c r="F29" s="100">
        <f t="shared" si="1"/>
        <v>0</v>
      </c>
      <c r="G29" s="39"/>
      <c r="H29" s="41">
        <v>0</v>
      </c>
      <c r="I29" s="100">
        <f t="shared" si="2"/>
        <v>0</v>
      </c>
      <c r="J29" s="17"/>
      <c r="K29" s="63">
        <f t="shared" si="3"/>
        <v>42729</v>
      </c>
      <c r="L29" s="15">
        <f t="shared" si="7"/>
        <v>0</v>
      </c>
      <c r="M29" s="15">
        <f t="shared" si="8"/>
        <v>0</v>
      </c>
      <c r="N29" s="78">
        <f t="shared" si="4"/>
        <v>0</v>
      </c>
      <c r="O29" s="102">
        <f t="shared" si="5"/>
        <v>0</v>
      </c>
      <c r="P29" s="27"/>
      <c r="Q29" s="105">
        <f t="shared" si="6"/>
        <v>42729</v>
      </c>
      <c r="R29" s="86"/>
      <c r="S29" s="83"/>
      <c r="T29" s="5"/>
      <c r="U29" s="6"/>
      <c r="V29" s="3"/>
      <c r="W29" s="6"/>
      <c r="X29" s="83"/>
      <c r="Y29" s="5"/>
      <c r="Z29" s="6">
        <f t="shared" si="0"/>
        <v>0</v>
      </c>
      <c r="AA29" s="3"/>
    </row>
    <row r="30" spans="1:27" ht="18.75" thickBot="1" x14ac:dyDescent="0.3">
      <c r="A30" s="120">
        <v>361</v>
      </c>
      <c r="B30" s="110">
        <v>42730</v>
      </c>
      <c r="C30" s="37"/>
      <c r="D30" s="40"/>
      <c r="E30" s="98"/>
      <c r="F30" s="100">
        <f t="shared" si="1"/>
        <v>0</v>
      </c>
      <c r="G30" s="39"/>
      <c r="H30" s="41">
        <v>0</v>
      </c>
      <c r="I30" s="100">
        <f t="shared" si="2"/>
        <v>0</v>
      </c>
      <c r="J30" s="17"/>
      <c r="K30" s="63">
        <f t="shared" si="3"/>
        <v>42730</v>
      </c>
      <c r="L30" s="15">
        <f t="shared" si="7"/>
        <v>0</v>
      </c>
      <c r="M30" s="15">
        <f t="shared" si="8"/>
        <v>0</v>
      </c>
      <c r="N30" s="78">
        <f t="shared" si="4"/>
        <v>0</v>
      </c>
      <c r="O30" s="102">
        <f t="shared" si="5"/>
        <v>0</v>
      </c>
      <c r="P30" s="27"/>
      <c r="Q30" s="105">
        <f t="shared" si="6"/>
        <v>42730</v>
      </c>
      <c r="R30" s="86"/>
      <c r="S30" s="83"/>
      <c r="T30" s="5"/>
      <c r="U30" s="6"/>
      <c r="V30" s="3"/>
      <c r="W30" s="6"/>
      <c r="X30" s="83"/>
      <c r="Y30" s="5"/>
      <c r="Z30" s="6">
        <f t="shared" si="0"/>
        <v>0</v>
      </c>
      <c r="AA30" s="3"/>
    </row>
    <row r="31" spans="1:27" ht="18.75" thickBot="1" x14ac:dyDescent="0.3">
      <c r="A31" s="120">
        <v>362</v>
      </c>
      <c r="B31" s="110">
        <v>42731</v>
      </c>
      <c r="C31" s="37"/>
      <c r="D31" s="40"/>
      <c r="E31" s="98"/>
      <c r="F31" s="100">
        <f t="shared" si="1"/>
        <v>0</v>
      </c>
      <c r="G31" s="39"/>
      <c r="H31" s="41">
        <v>0</v>
      </c>
      <c r="I31" s="100">
        <f t="shared" si="2"/>
        <v>0</v>
      </c>
      <c r="J31" s="17"/>
      <c r="K31" s="63">
        <f t="shared" si="3"/>
        <v>42731</v>
      </c>
      <c r="L31" s="15">
        <f t="shared" si="7"/>
        <v>0</v>
      </c>
      <c r="M31" s="15">
        <f t="shared" si="8"/>
        <v>0</v>
      </c>
      <c r="N31" s="78">
        <f t="shared" si="4"/>
        <v>0</v>
      </c>
      <c r="O31" s="102">
        <f t="shared" si="5"/>
        <v>0</v>
      </c>
      <c r="P31" s="27"/>
      <c r="Q31" s="105">
        <f t="shared" si="6"/>
        <v>42731</v>
      </c>
      <c r="R31" s="86"/>
      <c r="S31" s="83"/>
      <c r="T31" s="5"/>
      <c r="U31" s="6"/>
      <c r="V31" s="3"/>
      <c r="W31" s="6"/>
      <c r="X31" s="83"/>
      <c r="Y31" s="5"/>
      <c r="Z31" s="6">
        <f t="shared" si="0"/>
        <v>0</v>
      </c>
      <c r="AA31" s="3"/>
    </row>
    <row r="32" spans="1:27" ht="18.75" thickBot="1" x14ac:dyDescent="0.3">
      <c r="A32" s="120">
        <v>363</v>
      </c>
      <c r="B32" s="110">
        <v>42732</v>
      </c>
      <c r="C32" s="37"/>
      <c r="D32" s="40"/>
      <c r="E32" s="98"/>
      <c r="F32" s="100">
        <f t="shared" si="1"/>
        <v>0</v>
      </c>
      <c r="G32" s="39"/>
      <c r="H32" s="41">
        <v>0</v>
      </c>
      <c r="I32" s="100">
        <f t="shared" si="2"/>
        <v>0</v>
      </c>
      <c r="J32" s="17"/>
      <c r="K32" s="63">
        <f t="shared" si="3"/>
        <v>42732</v>
      </c>
      <c r="L32" s="15">
        <f t="shared" si="7"/>
        <v>0</v>
      </c>
      <c r="M32" s="15">
        <f t="shared" si="8"/>
        <v>0</v>
      </c>
      <c r="N32" s="78">
        <f t="shared" si="4"/>
        <v>0</v>
      </c>
      <c r="O32" s="102">
        <f t="shared" si="5"/>
        <v>0</v>
      </c>
      <c r="P32" s="27"/>
      <c r="Q32" s="105">
        <f t="shared" si="6"/>
        <v>42732</v>
      </c>
      <c r="R32" s="86"/>
      <c r="S32" s="83"/>
      <c r="T32" s="5"/>
      <c r="U32" s="6"/>
      <c r="V32" s="3"/>
      <c r="W32" s="88"/>
      <c r="X32" s="83"/>
      <c r="Y32" s="5"/>
      <c r="Z32" s="6">
        <f t="shared" si="0"/>
        <v>0</v>
      </c>
      <c r="AA32" s="3"/>
    </row>
    <row r="33" spans="1:27" ht="18.75" thickBot="1" x14ac:dyDescent="0.3">
      <c r="A33" s="120">
        <v>364</v>
      </c>
      <c r="B33" s="110">
        <v>42733</v>
      </c>
      <c r="C33" s="37"/>
      <c r="D33" s="40"/>
      <c r="E33" s="98"/>
      <c r="F33" s="100">
        <f t="shared" si="1"/>
        <v>0</v>
      </c>
      <c r="G33" s="39"/>
      <c r="H33" s="41">
        <v>0</v>
      </c>
      <c r="I33" s="100">
        <f t="shared" si="2"/>
        <v>0</v>
      </c>
      <c r="J33" s="17"/>
      <c r="K33" s="63">
        <f t="shared" si="3"/>
        <v>42733</v>
      </c>
      <c r="L33" s="15">
        <f t="shared" si="7"/>
        <v>0</v>
      </c>
      <c r="M33" s="15">
        <f t="shared" si="8"/>
        <v>0</v>
      </c>
      <c r="N33" s="78">
        <f t="shared" si="4"/>
        <v>0</v>
      </c>
      <c r="O33" s="102">
        <f t="shared" si="5"/>
        <v>0</v>
      </c>
      <c r="P33" s="27"/>
      <c r="Q33" s="105">
        <f t="shared" si="6"/>
        <v>42733</v>
      </c>
      <c r="R33" s="86"/>
      <c r="S33" s="83"/>
      <c r="T33" s="5"/>
      <c r="U33" s="6"/>
      <c r="V33" s="3"/>
      <c r="W33" s="88"/>
      <c r="X33" s="83"/>
      <c r="Y33" s="5"/>
      <c r="Z33" s="6">
        <f t="shared" si="0"/>
        <v>0</v>
      </c>
      <c r="AA33" s="3"/>
    </row>
    <row r="34" spans="1:27" ht="18.75" thickBot="1" x14ac:dyDescent="0.3">
      <c r="A34" s="120">
        <v>365</v>
      </c>
      <c r="B34" s="110">
        <v>42734</v>
      </c>
      <c r="C34" s="37"/>
      <c r="D34" s="40"/>
      <c r="E34" s="98"/>
      <c r="F34" s="100">
        <f t="shared" si="1"/>
        <v>0</v>
      </c>
      <c r="G34" s="39"/>
      <c r="H34" s="41">
        <v>0</v>
      </c>
      <c r="I34" s="100">
        <f t="shared" si="2"/>
        <v>0</v>
      </c>
      <c r="J34" s="17"/>
      <c r="K34" s="63">
        <f t="shared" si="3"/>
        <v>42734</v>
      </c>
      <c r="L34" s="15">
        <f t="shared" si="7"/>
        <v>0</v>
      </c>
      <c r="M34" s="15">
        <f t="shared" si="8"/>
        <v>0</v>
      </c>
      <c r="N34" s="78">
        <f t="shared" si="4"/>
        <v>0</v>
      </c>
      <c r="O34" s="102">
        <f t="shared" si="5"/>
        <v>0</v>
      </c>
      <c r="P34" s="27"/>
      <c r="Q34" s="105">
        <f t="shared" si="6"/>
        <v>42734</v>
      </c>
      <c r="R34" s="86"/>
      <c r="S34" s="83"/>
      <c r="T34" s="5"/>
      <c r="U34" s="6"/>
      <c r="V34" s="3"/>
      <c r="W34" s="6"/>
      <c r="X34" s="83"/>
      <c r="Y34" s="5"/>
      <c r="Z34" s="6">
        <f t="shared" si="0"/>
        <v>0</v>
      </c>
      <c r="AA34" s="3"/>
    </row>
    <row r="35" spans="1:27" ht="18.75" thickBot="1" x14ac:dyDescent="0.3">
      <c r="A35" s="120">
        <v>366</v>
      </c>
      <c r="B35" s="110">
        <v>42735</v>
      </c>
      <c r="C35" s="39"/>
      <c r="D35" s="40"/>
      <c r="E35" s="38"/>
      <c r="F35" s="101">
        <f t="shared" si="1"/>
        <v>0</v>
      </c>
      <c r="G35" s="43"/>
      <c r="H35" s="44">
        <v>0</v>
      </c>
      <c r="I35" s="100">
        <f t="shared" si="2"/>
        <v>0</v>
      </c>
      <c r="J35" s="17"/>
      <c r="K35" s="63">
        <f t="shared" si="3"/>
        <v>42735</v>
      </c>
      <c r="L35" s="15">
        <f t="shared" si="7"/>
        <v>0</v>
      </c>
      <c r="M35" s="15">
        <f>D35/3.75</f>
        <v>0</v>
      </c>
      <c r="N35" s="78">
        <f t="shared" si="4"/>
        <v>0</v>
      </c>
      <c r="O35" s="103">
        <f t="shared" si="5"/>
        <v>0</v>
      </c>
      <c r="P35" s="27"/>
      <c r="Q35" s="105">
        <f t="shared" si="6"/>
        <v>42735</v>
      </c>
      <c r="R35" s="86"/>
      <c r="S35" s="83"/>
      <c r="T35" s="5"/>
      <c r="U35" s="6"/>
      <c r="V35" s="3"/>
      <c r="W35" s="6"/>
      <c r="X35" s="45"/>
      <c r="Y35" s="46"/>
      <c r="Z35" s="6">
        <f t="shared" si="0"/>
        <v>0</v>
      </c>
      <c r="AA35" s="3"/>
    </row>
    <row r="36" spans="1:27" ht="18.75" thickBot="1" x14ac:dyDescent="0.3">
      <c r="A36" s="3"/>
      <c r="B36" s="140" t="s">
        <v>9</v>
      </c>
      <c r="C36" s="95">
        <f>SUM(C5:C35)</f>
        <v>40492.5</v>
      </c>
      <c r="D36" s="96">
        <f>SUM(D5:D35)</f>
        <v>7192.5</v>
      </c>
      <c r="E36" s="96">
        <f>SUM(E5:E35)</f>
        <v>922.5</v>
      </c>
      <c r="F36" s="113">
        <f t="shared" si="1"/>
        <v>48607.5</v>
      </c>
      <c r="G36" s="114">
        <f>SUM(G5:G35)</f>
        <v>16936</v>
      </c>
      <c r="H36" s="118">
        <f>SUM(H5:H35)</f>
        <v>0</v>
      </c>
      <c r="I36" s="115">
        <f>SUM(I5:I35)</f>
        <v>65543.5</v>
      </c>
      <c r="J36" s="28"/>
      <c r="K36" s="141" t="s">
        <v>9</v>
      </c>
      <c r="L36" s="74">
        <f>SUM(L5:L35)</f>
        <v>5399</v>
      </c>
      <c r="M36" s="75">
        <f>SUM(M5:M35)</f>
        <v>1918</v>
      </c>
      <c r="N36" s="75">
        <f>SUM(N5:N35)</f>
        <v>246</v>
      </c>
      <c r="O36" s="104">
        <f t="shared" si="5"/>
        <v>7563</v>
      </c>
      <c r="P36" s="29"/>
      <c r="Q36" s="111" t="s">
        <v>9</v>
      </c>
      <c r="R36" s="90">
        <f>SUM(R5:R35)</f>
        <v>46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24</v>
      </c>
      <c r="X36" s="84">
        <f>SUM(X5:X34)</f>
        <v>0</v>
      </c>
      <c r="Y36" s="25">
        <f>SUM(Y5:Y34)</f>
        <v>0</v>
      </c>
      <c r="Z36" s="16">
        <f>SUM(Z5:Z34)</f>
        <v>24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I36-'[1]DIC 16'!$AS$36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2025.3125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1306.2096774193549</v>
      </c>
      <c r="D43" s="19">
        <f>SUM(D36:D36)/D44</f>
        <v>232.01612903225808</v>
      </c>
      <c r="E43" s="19"/>
      <c r="F43" s="19"/>
      <c r="G43" s="19">
        <f>SUM(G36:G36)/G44</f>
        <v>546.32258064516134</v>
      </c>
      <c r="H43" s="20">
        <f>H36/C44</f>
        <v>0</v>
      </c>
      <c r="I43" s="19">
        <f>SUM(I36:I36)/I44</f>
        <v>2114.3064516129034</v>
      </c>
      <c r="J43" s="19"/>
      <c r="K43" s="18"/>
      <c r="L43" s="19">
        <f>SUM(L36:L36)/L44</f>
        <v>174.16129032258064</v>
      </c>
      <c r="M43" s="19">
        <f>SUM(M36:M36)/M44</f>
        <v>61.87096774193548</v>
      </c>
      <c r="N43" s="19"/>
      <c r="O43" s="19">
        <f>SUM(O36:O36)/O44</f>
        <v>243.96774193548387</v>
      </c>
      <c r="P43" s="19"/>
      <c r="Q43" s="18"/>
      <c r="R43" s="21">
        <f>R36/R44</f>
        <v>1.4838709677419355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0.77419354838709675</v>
      </c>
      <c r="X43" s="21">
        <f>X36/X44</f>
        <v>0</v>
      </c>
      <c r="Y43" s="21">
        <f>Y36/Y44</f>
        <v>0</v>
      </c>
      <c r="Z43" s="21">
        <f>Z36/Z44</f>
        <v>0.77419354838709675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W24" sqref="W24"/>
    </sheetView>
  </sheetViews>
  <sheetFormatPr baseColWidth="10" defaultRowHeight="12.75" x14ac:dyDescent="0.2"/>
  <cols>
    <col min="1" max="1" width="14.140625" bestFit="1" customWidth="1"/>
    <col min="2" max="8" width="12.28515625" bestFit="1" customWidth="1"/>
    <col min="9" max="9" width="13.85546875" bestFit="1" customWidth="1"/>
    <col min="10" max="10" width="15.5703125" bestFit="1" customWidth="1"/>
    <col min="11" max="12" width="13.85546875" bestFit="1" customWidth="1"/>
  </cols>
  <sheetData>
    <row r="2" spans="1:12" ht="15" x14ac:dyDescent="0.2">
      <c r="E2" s="58" t="s">
        <v>25</v>
      </c>
    </row>
    <row r="4" spans="1:12" ht="18" x14ac:dyDescent="0.25">
      <c r="B4" s="160" t="s">
        <v>28</v>
      </c>
      <c r="C4" s="160"/>
      <c r="D4" s="160"/>
      <c r="E4" s="160"/>
      <c r="F4" s="160"/>
      <c r="G4" s="160"/>
      <c r="H4" s="160"/>
      <c r="J4" s="57"/>
      <c r="K4" s="161" t="s">
        <v>29</v>
      </c>
      <c r="L4" s="161"/>
    </row>
    <row r="5" spans="1:12" ht="15.75" x14ac:dyDescent="0.25">
      <c r="A5" s="55"/>
      <c r="B5" s="50" t="s">
        <v>18</v>
      </c>
      <c r="C5" s="50" t="s">
        <v>19</v>
      </c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2" t="s">
        <v>5</v>
      </c>
      <c r="J5" s="50" t="s">
        <v>26</v>
      </c>
      <c r="K5" s="50" t="s">
        <v>27</v>
      </c>
      <c r="L5" s="50" t="s">
        <v>30</v>
      </c>
    </row>
    <row r="6" spans="1:12" x14ac:dyDescent="0.2">
      <c r="A6" s="51" t="s">
        <v>0</v>
      </c>
      <c r="B6" s="48" t="e">
        <f>#REF!</f>
        <v>#REF!</v>
      </c>
      <c r="C6" s="48" t="e">
        <f>#REF!</f>
        <v>#REF!</v>
      </c>
      <c r="D6" s="48" t="e">
        <f>#REF!</f>
        <v>#REF!</v>
      </c>
      <c r="E6" s="48" t="e">
        <f>#REF!</f>
        <v>#REF!</v>
      </c>
      <c r="F6" s="48" t="e">
        <f>#REF!</f>
        <v>#REF!</v>
      </c>
      <c r="G6" s="48" t="e">
        <f>#REF!</f>
        <v>#REF!</v>
      </c>
      <c r="H6" s="48" t="e">
        <f>#REF!</f>
        <v>#REF!</v>
      </c>
      <c r="I6" s="48" t="e">
        <f>SUM(B6:H6)</f>
        <v>#REF!</v>
      </c>
      <c r="J6" s="48" t="e">
        <f>I6/7</f>
        <v>#REF!</v>
      </c>
      <c r="K6" s="48" t="e">
        <f>J6*5</f>
        <v>#REF!</v>
      </c>
      <c r="L6" s="56" t="e">
        <f>I6+K6</f>
        <v>#REF!</v>
      </c>
    </row>
    <row r="7" spans="1:12" x14ac:dyDescent="0.2">
      <c r="A7" s="51" t="s">
        <v>3</v>
      </c>
      <c r="B7" s="49" t="e">
        <f>#REF!</f>
        <v>#REF!</v>
      </c>
      <c r="C7" s="49" t="e">
        <f>#REF!</f>
        <v>#REF!</v>
      </c>
      <c r="D7" s="49" t="e">
        <f>#REF!</f>
        <v>#REF!</v>
      </c>
      <c r="E7" s="49" t="e">
        <f>#REF!</f>
        <v>#REF!</v>
      </c>
      <c r="F7" s="49" t="e">
        <f>#REF!</f>
        <v>#REF!</v>
      </c>
      <c r="G7" s="49" t="e">
        <f>#REF!</f>
        <v>#REF!</v>
      </c>
      <c r="H7" s="49" t="e">
        <f>#REF!</f>
        <v>#REF!</v>
      </c>
      <c r="I7" s="49" t="e">
        <f>SUM(B7:H7)</f>
        <v>#REF!</v>
      </c>
      <c r="J7" s="49" t="e">
        <f>I7/7</f>
        <v>#REF!</v>
      </c>
      <c r="K7" s="49" t="e">
        <f>J7*5</f>
        <v>#REF!</v>
      </c>
      <c r="L7" s="56" t="e">
        <f>I7+K7</f>
        <v>#REF!</v>
      </c>
    </row>
    <row r="8" spans="1:12" x14ac:dyDescent="0.2">
      <c r="A8" s="51" t="s">
        <v>2</v>
      </c>
      <c r="B8" s="49" t="e">
        <f>#REF!</f>
        <v>#REF!</v>
      </c>
      <c r="C8" s="49" t="e">
        <f>#REF!</f>
        <v>#REF!</v>
      </c>
      <c r="D8" s="49" t="e">
        <f>#REF!</f>
        <v>#REF!</v>
      </c>
      <c r="E8" s="49" t="e">
        <f>#REF!</f>
        <v>#REF!</v>
      </c>
      <c r="F8" s="49" t="e">
        <f>#REF!</f>
        <v>#REF!</v>
      </c>
      <c r="G8" s="49" t="e">
        <f>#REF!</f>
        <v>#REF!</v>
      </c>
      <c r="H8" s="49" t="e">
        <f>#REF!</f>
        <v>#REF!</v>
      </c>
      <c r="I8" s="49" t="e">
        <f>SUM(B8:H8)</f>
        <v>#REF!</v>
      </c>
      <c r="J8" s="49" t="e">
        <f>I8/7</f>
        <v>#REF!</v>
      </c>
      <c r="K8" s="49" t="e">
        <f>J8*5</f>
        <v>#REF!</v>
      </c>
      <c r="L8" s="56" t="e">
        <f>I8+K8</f>
        <v>#REF!</v>
      </c>
    </row>
    <row r="9" spans="1:12" x14ac:dyDescent="0.2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2" x14ac:dyDescent="0.2">
      <c r="A10" s="51" t="s">
        <v>6</v>
      </c>
      <c r="B10" s="48" t="e">
        <f>#REF!</f>
        <v>#REF!</v>
      </c>
      <c r="C10" s="48" t="e">
        <f>#REF!</f>
        <v>#REF!</v>
      </c>
      <c r="D10" s="48" t="e">
        <f>#REF!</f>
        <v>#REF!</v>
      </c>
      <c r="E10" s="48" t="e">
        <f>#REF!</f>
        <v>#REF!</v>
      </c>
      <c r="F10" s="48" t="e">
        <f>#REF!</f>
        <v>#REF!</v>
      </c>
      <c r="G10" s="48" t="e">
        <f>#REF!</f>
        <v>#REF!</v>
      </c>
      <c r="H10" s="48" t="e">
        <f>#REF!</f>
        <v>#REF!</v>
      </c>
      <c r="I10" s="48" t="e">
        <f>SUM(B10:H10)</f>
        <v>#REF!</v>
      </c>
      <c r="J10" s="48" t="e">
        <f>I10/7</f>
        <v>#REF!</v>
      </c>
      <c r="K10" s="48" t="e">
        <f>J10*5</f>
        <v>#REF!</v>
      </c>
      <c r="L10" s="56" t="e">
        <f>I10+K10</f>
        <v>#REF!</v>
      </c>
    </row>
    <row r="11" spans="1:12" ht="15.75" x14ac:dyDescent="0.25">
      <c r="A11" s="54" t="s">
        <v>5</v>
      </c>
      <c r="B11" s="53" t="e">
        <f>B6+B10</f>
        <v>#REF!</v>
      </c>
      <c r="C11" s="53" t="e">
        <f t="shared" ref="C11:L11" si="0">C6+C10</f>
        <v>#REF!</v>
      </c>
      <c r="D11" s="53" t="e">
        <f t="shared" si="0"/>
        <v>#REF!</v>
      </c>
      <c r="E11" s="53" t="e">
        <f t="shared" si="0"/>
        <v>#REF!</v>
      </c>
      <c r="F11" s="53" t="e">
        <f t="shared" si="0"/>
        <v>#REF!</v>
      </c>
      <c r="G11" s="53" t="e">
        <f t="shared" si="0"/>
        <v>#REF!</v>
      </c>
      <c r="H11" s="53" t="e">
        <f t="shared" si="0"/>
        <v>#REF!</v>
      </c>
      <c r="I11" s="53" t="e">
        <f t="shared" si="0"/>
        <v>#REF!</v>
      </c>
      <c r="J11" s="53" t="e">
        <f t="shared" si="0"/>
        <v>#REF!</v>
      </c>
      <c r="K11" s="53" t="e">
        <f t="shared" si="0"/>
        <v>#REF!</v>
      </c>
      <c r="L11" s="56" t="e">
        <f t="shared" si="0"/>
        <v>#REF!</v>
      </c>
    </row>
  </sheetData>
  <mergeCells count="2">
    <mergeCell ref="B4:H4"/>
    <mergeCell ref="K4:L4"/>
  </mergeCells>
  <pageMargins left="0.70866141732283472" right="0.47" top="0.74803149606299213" bottom="0.74803149606299213" header="0.31496062992125984" footer="0.31496062992125984"/>
  <pageSetup scale="80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W24" sqref="W24"/>
    </sheetView>
  </sheetViews>
  <sheetFormatPr baseColWidth="10" defaultRowHeight="12.75" x14ac:dyDescent="0.2"/>
  <cols>
    <col min="1" max="1" width="14.140625" bestFit="1" customWidth="1"/>
    <col min="2" max="8" width="12.28515625" bestFit="1" customWidth="1"/>
    <col min="9" max="9" width="13.85546875" bestFit="1" customWidth="1"/>
    <col min="10" max="10" width="15.5703125" bestFit="1" customWidth="1"/>
    <col min="11" max="12" width="13.85546875" bestFit="1" customWidth="1"/>
  </cols>
  <sheetData>
    <row r="2" spans="1:12" ht="15" x14ac:dyDescent="0.2">
      <c r="E2" s="58" t="s">
        <v>25</v>
      </c>
    </row>
    <row r="4" spans="1:12" ht="18" x14ac:dyDescent="0.25">
      <c r="B4" s="160" t="s">
        <v>28</v>
      </c>
      <c r="C4" s="160"/>
      <c r="D4" s="160"/>
      <c r="E4" s="160"/>
      <c r="F4" s="160"/>
      <c r="G4" s="160"/>
      <c r="H4" s="160"/>
      <c r="J4" s="57"/>
      <c r="K4" s="161" t="s">
        <v>29</v>
      </c>
      <c r="L4" s="161"/>
    </row>
    <row r="5" spans="1:12" ht="15.75" x14ac:dyDescent="0.25">
      <c r="A5" s="55"/>
      <c r="B5" s="50" t="s">
        <v>18</v>
      </c>
      <c r="C5" s="50" t="s">
        <v>19</v>
      </c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2" t="s">
        <v>5</v>
      </c>
      <c r="J5" s="50" t="s">
        <v>26</v>
      </c>
      <c r="K5" s="50" t="s">
        <v>27</v>
      </c>
      <c r="L5" s="50" t="s">
        <v>30</v>
      </c>
    </row>
    <row r="6" spans="1:12" x14ac:dyDescent="0.2">
      <c r="A6" s="51" t="s">
        <v>0</v>
      </c>
      <c r="B6" s="48" t="e">
        <f>#REF!</f>
        <v>#REF!</v>
      </c>
      <c r="C6" s="48" t="e">
        <f>#REF!</f>
        <v>#REF!</v>
      </c>
      <c r="D6" s="48" t="e">
        <f>#REF!</f>
        <v>#REF!</v>
      </c>
      <c r="E6" s="48" t="e">
        <f>#REF!</f>
        <v>#REF!</v>
      </c>
      <c r="F6" s="48" t="e">
        <f>#REF!</f>
        <v>#REF!</v>
      </c>
      <c r="G6" s="48" t="e">
        <f>#REF!</f>
        <v>#REF!</v>
      </c>
      <c r="H6" s="48" t="e">
        <f>#REF!</f>
        <v>#REF!</v>
      </c>
      <c r="I6" s="48" t="e">
        <f>SUM(B6:H6)</f>
        <v>#REF!</v>
      </c>
      <c r="J6" s="48" t="e">
        <f>I6/7</f>
        <v>#REF!</v>
      </c>
      <c r="K6" s="48" t="e">
        <f>J6*5</f>
        <v>#REF!</v>
      </c>
      <c r="L6" s="56" t="e">
        <f>I6+K6</f>
        <v>#REF!</v>
      </c>
    </row>
    <row r="7" spans="1:12" x14ac:dyDescent="0.2">
      <c r="A7" s="51" t="s">
        <v>3</v>
      </c>
      <c r="B7" s="49" t="e">
        <f>#REF!</f>
        <v>#REF!</v>
      </c>
      <c r="C7" s="49" t="e">
        <f>#REF!</f>
        <v>#REF!</v>
      </c>
      <c r="D7" s="49" t="e">
        <f>#REF!</f>
        <v>#REF!</v>
      </c>
      <c r="E7" s="49" t="e">
        <f>#REF!</f>
        <v>#REF!</v>
      </c>
      <c r="F7" s="49" t="e">
        <f>#REF!</f>
        <v>#REF!</v>
      </c>
      <c r="G7" s="49" t="e">
        <f>#REF!</f>
        <v>#REF!</v>
      </c>
      <c r="H7" s="49" t="e">
        <f>#REF!</f>
        <v>#REF!</v>
      </c>
      <c r="I7" s="49" t="e">
        <f>SUM(B7:H7)</f>
        <v>#REF!</v>
      </c>
      <c r="J7" s="49" t="e">
        <f>I7/7</f>
        <v>#REF!</v>
      </c>
      <c r="K7" s="49" t="e">
        <f>J7*5</f>
        <v>#REF!</v>
      </c>
      <c r="L7" s="56" t="e">
        <f>I7+K7</f>
        <v>#REF!</v>
      </c>
    </row>
    <row r="8" spans="1:12" x14ac:dyDescent="0.2">
      <c r="A8" s="51" t="s">
        <v>2</v>
      </c>
      <c r="B8" s="49" t="e">
        <f>#REF!</f>
        <v>#REF!</v>
      </c>
      <c r="C8" s="49" t="e">
        <f>#REF!</f>
        <v>#REF!</v>
      </c>
      <c r="D8" s="49" t="e">
        <f>#REF!</f>
        <v>#REF!</v>
      </c>
      <c r="E8" s="49" t="e">
        <f>#REF!</f>
        <v>#REF!</v>
      </c>
      <c r="F8" s="49" t="e">
        <f>#REF!</f>
        <v>#REF!</v>
      </c>
      <c r="G8" s="49" t="e">
        <f>#REF!</f>
        <v>#REF!</v>
      </c>
      <c r="H8" s="49" t="e">
        <f>#REF!</f>
        <v>#REF!</v>
      </c>
      <c r="I8" s="49" t="e">
        <f>SUM(B8:H8)</f>
        <v>#REF!</v>
      </c>
      <c r="J8" s="49" t="e">
        <f>I8/7</f>
        <v>#REF!</v>
      </c>
      <c r="K8" s="49" t="e">
        <f>J8*5</f>
        <v>#REF!</v>
      </c>
      <c r="L8" s="56" t="e">
        <f>I8+K8</f>
        <v>#REF!</v>
      </c>
    </row>
    <row r="9" spans="1:12" x14ac:dyDescent="0.2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2" x14ac:dyDescent="0.2">
      <c r="A10" s="51" t="s">
        <v>6</v>
      </c>
      <c r="B10" s="48" t="e">
        <f>#REF!</f>
        <v>#REF!</v>
      </c>
      <c r="C10" s="48" t="e">
        <f>#REF!</f>
        <v>#REF!</v>
      </c>
      <c r="D10" s="48" t="e">
        <f>#REF!</f>
        <v>#REF!</v>
      </c>
      <c r="E10" s="48" t="e">
        <f>#REF!</f>
        <v>#REF!</v>
      </c>
      <c r="F10" s="48" t="e">
        <f>#REF!</f>
        <v>#REF!</v>
      </c>
      <c r="G10" s="48" t="e">
        <f>#REF!</f>
        <v>#REF!</v>
      </c>
      <c r="H10" s="48" t="e">
        <f>#REF!</f>
        <v>#REF!</v>
      </c>
      <c r="I10" s="48" t="e">
        <f>SUM(B10:H10)</f>
        <v>#REF!</v>
      </c>
      <c r="J10" s="48" t="e">
        <f>I10/7</f>
        <v>#REF!</v>
      </c>
      <c r="K10" s="48" t="e">
        <f>J10*5</f>
        <v>#REF!</v>
      </c>
      <c r="L10" s="56" t="e">
        <f>I10+K10</f>
        <v>#REF!</v>
      </c>
    </row>
    <row r="11" spans="1:12" ht="15.75" x14ac:dyDescent="0.25">
      <c r="A11" s="54" t="s">
        <v>5</v>
      </c>
      <c r="B11" s="53" t="e">
        <f>B6+B10</f>
        <v>#REF!</v>
      </c>
      <c r="C11" s="53" t="e">
        <f t="shared" ref="C11:L11" si="0">C6+C10</f>
        <v>#REF!</v>
      </c>
      <c r="D11" s="53" t="e">
        <f t="shared" si="0"/>
        <v>#REF!</v>
      </c>
      <c r="E11" s="53" t="e">
        <f t="shared" si="0"/>
        <v>#REF!</v>
      </c>
      <c r="F11" s="53" t="e">
        <f t="shared" si="0"/>
        <v>#REF!</v>
      </c>
      <c r="G11" s="53" t="e">
        <f t="shared" si="0"/>
        <v>#REF!</v>
      </c>
      <c r="H11" s="53" t="e">
        <f t="shared" si="0"/>
        <v>#REF!</v>
      </c>
      <c r="I11" s="53" t="e">
        <f t="shared" si="0"/>
        <v>#REF!</v>
      </c>
      <c r="J11" s="53" t="e">
        <f t="shared" si="0"/>
        <v>#REF!</v>
      </c>
      <c r="K11" s="53" t="e">
        <f t="shared" si="0"/>
        <v>#REF!</v>
      </c>
      <c r="L11" s="56" t="e">
        <f t="shared" si="0"/>
        <v>#REF!</v>
      </c>
    </row>
  </sheetData>
  <mergeCells count="2">
    <mergeCell ref="B4:H4"/>
    <mergeCell ref="K4:L4"/>
  </mergeCells>
  <pageMargins left="0.70866141732283472" right="0.47" top="0.74803149606299213" bottom="0.74803149606299213" header="0.31496062992125984" footer="0.31496062992125984"/>
  <pageSetup scale="80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>
      <selection activeCell="W24" sqref="W24"/>
    </sheetView>
  </sheetViews>
  <sheetFormatPr baseColWidth="10" defaultRowHeight="12.75" x14ac:dyDescent="0.2"/>
  <cols>
    <col min="1" max="1" width="14.140625" bestFit="1" customWidth="1"/>
    <col min="2" max="8" width="12.28515625" bestFit="1" customWidth="1"/>
    <col min="9" max="9" width="13.85546875" bestFit="1" customWidth="1"/>
    <col min="10" max="10" width="15.5703125" bestFit="1" customWidth="1"/>
    <col min="11" max="12" width="13.85546875" bestFit="1" customWidth="1"/>
  </cols>
  <sheetData>
    <row r="2" spans="1:12" ht="15" x14ac:dyDescent="0.2">
      <c r="E2" s="58" t="s">
        <v>25</v>
      </c>
    </row>
    <row r="4" spans="1:12" ht="18" x14ac:dyDescent="0.25">
      <c r="B4" s="160" t="s">
        <v>28</v>
      </c>
      <c r="C4" s="160"/>
      <c r="D4" s="160"/>
      <c r="E4" s="160"/>
      <c r="F4" s="160"/>
      <c r="G4" s="160"/>
      <c r="H4" s="160"/>
      <c r="J4" s="57"/>
      <c r="K4" s="161" t="s">
        <v>29</v>
      </c>
      <c r="L4" s="161"/>
    </row>
    <row r="5" spans="1:12" ht="15.75" x14ac:dyDescent="0.25">
      <c r="A5" s="55"/>
      <c r="B5" s="50" t="s">
        <v>18</v>
      </c>
      <c r="C5" s="50" t="s">
        <v>19</v>
      </c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2" t="s">
        <v>5</v>
      </c>
      <c r="J5" s="50" t="s">
        <v>26</v>
      </c>
      <c r="K5" s="50" t="s">
        <v>27</v>
      </c>
      <c r="L5" s="50" t="s">
        <v>30</v>
      </c>
    </row>
    <row r="6" spans="1:12" x14ac:dyDescent="0.2">
      <c r="A6" s="51" t="s">
        <v>0</v>
      </c>
      <c r="B6" s="48" t="e">
        <f>#REF!</f>
        <v>#REF!</v>
      </c>
      <c r="C6" s="48" t="e">
        <f>#REF!</f>
        <v>#REF!</v>
      </c>
      <c r="D6" s="48" t="e">
        <f>#REF!</f>
        <v>#REF!</v>
      </c>
      <c r="E6" s="48" t="e">
        <f>#REF!</f>
        <v>#REF!</v>
      </c>
      <c r="F6" s="48" t="e">
        <f>#REF!</f>
        <v>#REF!</v>
      </c>
      <c r="G6" s="48" t="e">
        <f>#REF!</f>
        <v>#REF!</v>
      </c>
      <c r="H6" s="48" t="e">
        <f>#REF!</f>
        <v>#REF!</v>
      </c>
      <c r="I6" s="48" t="e">
        <f>SUM(B6:H6)</f>
        <v>#REF!</v>
      </c>
      <c r="J6" s="48" t="e">
        <f>I6/7</f>
        <v>#REF!</v>
      </c>
      <c r="K6" s="48" t="e">
        <f>J6*5</f>
        <v>#REF!</v>
      </c>
      <c r="L6" s="56" t="e">
        <f>I6+K6</f>
        <v>#REF!</v>
      </c>
    </row>
    <row r="7" spans="1:12" x14ac:dyDescent="0.2">
      <c r="A7" s="51" t="s">
        <v>3</v>
      </c>
      <c r="B7" s="49" t="e">
        <f>#REF!</f>
        <v>#REF!</v>
      </c>
      <c r="C7" s="49" t="e">
        <f>#REF!</f>
        <v>#REF!</v>
      </c>
      <c r="D7" s="49" t="e">
        <f>#REF!</f>
        <v>#REF!</v>
      </c>
      <c r="E7" s="49" t="e">
        <f>#REF!</f>
        <v>#REF!</v>
      </c>
      <c r="F7" s="49" t="e">
        <f>#REF!</f>
        <v>#REF!</v>
      </c>
      <c r="G7" s="49" t="e">
        <f>#REF!</f>
        <v>#REF!</v>
      </c>
      <c r="H7" s="49" t="e">
        <f>#REF!</f>
        <v>#REF!</v>
      </c>
      <c r="I7" s="49" t="e">
        <f>SUM(B7:H7)</f>
        <v>#REF!</v>
      </c>
      <c r="J7" s="49" t="e">
        <f>I7/7</f>
        <v>#REF!</v>
      </c>
      <c r="K7" s="49" t="e">
        <f>J7*5</f>
        <v>#REF!</v>
      </c>
      <c r="L7" s="56" t="e">
        <f>I7+K7</f>
        <v>#REF!</v>
      </c>
    </row>
    <row r="8" spans="1:12" x14ac:dyDescent="0.2">
      <c r="A8" s="51" t="s">
        <v>2</v>
      </c>
      <c r="B8" s="49" t="e">
        <f>#REF!</f>
        <v>#REF!</v>
      </c>
      <c r="C8" s="49" t="e">
        <f>#REF!</f>
        <v>#REF!</v>
      </c>
      <c r="D8" s="49" t="e">
        <f>#REF!</f>
        <v>#REF!</v>
      </c>
      <c r="E8" s="49" t="e">
        <f>#REF!</f>
        <v>#REF!</v>
      </c>
      <c r="F8" s="49" t="e">
        <f>#REF!</f>
        <v>#REF!</v>
      </c>
      <c r="G8" s="49" t="e">
        <f>#REF!</f>
        <v>#REF!</v>
      </c>
      <c r="H8" s="49" t="e">
        <f>#REF!</f>
        <v>#REF!</v>
      </c>
      <c r="I8" s="49" t="e">
        <f>SUM(B8:H8)</f>
        <v>#REF!</v>
      </c>
      <c r="J8" s="49" t="e">
        <f>I8/7</f>
        <v>#REF!</v>
      </c>
      <c r="K8" s="49" t="e">
        <f>J8*5</f>
        <v>#REF!</v>
      </c>
      <c r="L8" s="56" t="e">
        <f>I8+K8</f>
        <v>#REF!</v>
      </c>
    </row>
    <row r="9" spans="1:12" x14ac:dyDescent="0.2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2" x14ac:dyDescent="0.2">
      <c r="A10" s="51" t="s">
        <v>6</v>
      </c>
      <c r="B10" s="48" t="e">
        <f>#REF!</f>
        <v>#REF!</v>
      </c>
      <c r="C10" s="48" t="e">
        <f>#REF!</f>
        <v>#REF!</v>
      </c>
      <c r="D10" s="48" t="e">
        <f>#REF!</f>
        <v>#REF!</v>
      </c>
      <c r="E10" s="48" t="e">
        <f>#REF!</f>
        <v>#REF!</v>
      </c>
      <c r="F10" s="48" t="e">
        <f>#REF!</f>
        <v>#REF!</v>
      </c>
      <c r="G10" s="48" t="e">
        <f>#REF!</f>
        <v>#REF!</v>
      </c>
      <c r="H10" s="48" t="e">
        <f>#REF!</f>
        <v>#REF!</v>
      </c>
      <c r="I10" s="48" t="e">
        <f>SUM(B10:H10)</f>
        <v>#REF!</v>
      </c>
      <c r="J10" s="48" t="e">
        <f>I10/7</f>
        <v>#REF!</v>
      </c>
      <c r="K10" s="48" t="e">
        <f>J10*5</f>
        <v>#REF!</v>
      </c>
      <c r="L10" s="56" t="e">
        <f>I10+K10</f>
        <v>#REF!</v>
      </c>
    </row>
    <row r="11" spans="1:12" ht="15.75" x14ac:dyDescent="0.25">
      <c r="A11" s="54" t="s">
        <v>5</v>
      </c>
      <c r="B11" s="53" t="e">
        <f>B6+B10</f>
        <v>#REF!</v>
      </c>
      <c r="C11" s="53" t="e">
        <f t="shared" ref="C11:L11" si="0">C6+C10</f>
        <v>#REF!</v>
      </c>
      <c r="D11" s="53" t="e">
        <f t="shared" si="0"/>
        <v>#REF!</v>
      </c>
      <c r="E11" s="53" t="e">
        <f t="shared" si="0"/>
        <v>#REF!</v>
      </c>
      <c r="F11" s="53" t="e">
        <f t="shared" si="0"/>
        <v>#REF!</v>
      </c>
      <c r="G11" s="53" t="e">
        <f t="shared" si="0"/>
        <v>#REF!</v>
      </c>
      <c r="H11" s="53" t="e">
        <f t="shared" si="0"/>
        <v>#REF!</v>
      </c>
      <c r="I11" s="53" t="e">
        <f t="shared" si="0"/>
        <v>#REF!</v>
      </c>
      <c r="J11" s="53" t="e">
        <f t="shared" si="0"/>
        <v>#REF!</v>
      </c>
      <c r="K11" s="53" t="e">
        <f t="shared" si="0"/>
        <v>#REF!</v>
      </c>
      <c r="L11" s="56" t="e">
        <f t="shared" si="0"/>
        <v>#REF!</v>
      </c>
    </row>
  </sheetData>
  <mergeCells count="2">
    <mergeCell ref="B4:H4"/>
    <mergeCell ref="K4:L4"/>
  </mergeCells>
  <pageMargins left="0.70866141732283472" right="0.47" top="0.74803149606299213" bottom="0.74803149606299213" header="0.31496062992125984" footer="0.31496062992125984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H25" activePane="bottomRight" state="frozen"/>
      <selection activeCell="W24" sqref="W24"/>
      <selection pane="topRight" activeCell="W24" sqref="W24"/>
      <selection pane="bottomLeft" activeCell="W24" sqref="W24"/>
      <selection pane="bottomRight" activeCell="C35" sqref="C35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42401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42401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42401</v>
      </c>
      <c r="P2" s="34"/>
      <c r="Q2" s="92" t="s">
        <v>36</v>
      </c>
      <c r="R2" s="80"/>
      <c r="S2" s="61"/>
      <c r="T2" s="61"/>
      <c r="U2" s="61"/>
      <c r="W2" s="81">
        <f>F1</f>
        <v>42401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32</v>
      </c>
      <c r="B5" s="110">
        <v>42401</v>
      </c>
      <c r="C5" s="37">
        <v>8302.5</v>
      </c>
      <c r="D5" s="37">
        <v>1042.5</v>
      </c>
      <c r="E5" s="97">
        <v>0</v>
      </c>
      <c r="F5" s="99">
        <f>SUM(C5+D5+E5)</f>
        <v>9345</v>
      </c>
      <c r="G5" s="36">
        <v>0</v>
      </c>
      <c r="H5" s="38">
        <v>0</v>
      </c>
      <c r="I5" s="100">
        <f>F5+G5+H5</f>
        <v>9345</v>
      </c>
      <c r="J5" s="17"/>
      <c r="K5" s="63">
        <f>B5</f>
        <v>42401</v>
      </c>
      <c r="L5" s="15">
        <f>C5/7.5</f>
        <v>1107</v>
      </c>
      <c r="M5" s="15">
        <f>D5/3.75</f>
        <v>278</v>
      </c>
      <c r="N5" s="78">
        <f>E5/3.75</f>
        <v>0</v>
      </c>
      <c r="O5" s="102">
        <f>SUM(L5:N5)</f>
        <v>1385</v>
      </c>
      <c r="P5" s="27"/>
      <c r="Q5" s="105">
        <f>B5</f>
        <v>42401</v>
      </c>
      <c r="R5" s="85">
        <v>10</v>
      </c>
      <c r="S5" s="82"/>
      <c r="T5" s="13"/>
      <c r="U5" s="14"/>
      <c r="V5" s="3"/>
      <c r="W5" s="87">
        <v>5</v>
      </c>
      <c r="X5" s="82"/>
      <c r="Y5" s="13"/>
      <c r="Z5" s="14">
        <f t="shared" ref="Z5:Z35" si="0">SUM(W5:Y5)</f>
        <v>5</v>
      </c>
      <c r="AA5" s="3"/>
    </row>
    <row r="6" spans="1:29" ht="18.75" thickBot="1" x14ac:dyDescent="0.3">
      <c r="A6" s="120">
        <v>33</v>
      </c>
      <c r="B6" s="110">
        <v>42402</v>
      </c>
      <c r="C6" s="37">
        <v>9037.5</v>
      </c>
      <c r="D6" s="40">
        <v>1882.5</v>
      </c>
      <c r="E6" s="98">
        <v>0</v>
      </c>
      <c r="F6" s="100">
        <f t="shared" ref="F6:F36" si="1">SUM(C6+D6+E6)</f>
        <v>10920</v>
      </c>
      <c r="G6" s="39">
        <v>0</v>
      </c>
      <c r="H6" s="41">
        <v>0</v>
      </c>
      <c r="I6" s="100">
        <f t="shared" ref="I6:I35" si="2">F6+G6+H6</f>
        <v>10920</v>
      </c>
      <c r="J6" s="17"/>
      <c r="K6" s="63">
        <f t="shared" ref="K6:K33" si="3">B6</f>
        <v>42402</v>
      </c>
      <c r="L6" s="15">
        <f>C6/7.5</f>
        <v>1205</v>
      </c>
      <c r="M6" s="15">
        <f>D6/3.75</f>
        <v>502</v>
      </c>
      <c r="N6" s="78">
        <f t="shared" ref="N6:N35" si="4">E6/3.75</f>
        <v>0</v>
      </c>
      <c r="O6" s="102">
        <f t="shared" ref="O6:O36" si="5">SUM(L6:N6)</f>
        <v>1707</v>
      </c>
      <c r="P6" s="27"/>
      <c r="Q6" s="105">
        <f t="shared" ref="Q6:Q33" si="6">B6</f>
        <v>42402</v>
      </c>
      <c r="R6" s="86">
        <v>11</v>
      </c>
      <c r="S6" s="83"/>
      <c r="T6" s="5"/>
      <c r="U6" s="6"/>
      <c r="V6" s="3"/>
      <c r="W6" s="6">
        <v>6</v>
      </c>
      <c r="X6" s="83"/>
      <c r="Y6" s="5"/>
      <c r="Z6" s="6">
        <f t="shared" si="0"/>
        <v>6</v>
      </c>
      <c r="AA6" s="3"/>
    </row>
    <row r="7" spans="1:29" ht="18.75" thickBot="1" x14ac:dyDescent="0.3">
      <c r="A7" s="120">
        <v>34</v>
      </c>
      <c r="B7" s="110">
        <v>42403</v>
      </c>
      <c r="C7" s="37">
        <v>10057.5</v>
      </c>
      <c r="D7" s="40">
        <v>1642.5</v>
      </c>
      <c r="E7" s="98">
        <v>0</v>
      </c>
      <c r="F7" s="100">
        <f t="shared" si="1"/>
        <v>11700</v>
      </c>
      <c r="G7" s="39">
        <v>5550</v>
      </c>
      <c r="H7" s="41">
        <v>0</v>
      </c>
      <c r="I7" s="100">
        <f t="shared" si="2"/>
        <v>17250</v>
      </c>
      <c r="J7" s="17"/>
      <c r="K7" s="63">
        <f t="shared" si="3"/>
        <v>42403</v>
      </c>
      <c r="L7" s="15">
        <f t="shared" ref="L7:L35" si="7">C7/7.5</f>
        <v>1341</v>
      </c>
      <c r="M7" s="15">
        <f t="shared" ref="M7:M34" si="8">D7/3.75</f>
        <v>438</v>
      </c>
      <c r="N7" s="78">
        <f t="shared" si="4"/>
        <v>0</v>
      </c>
      <c r="O7" s="102">
        <f t="shared" si="5"/>
        <v>1779</v>
      </c>
      <c r="P7" s="27"/>
      <c r="Q7" s="105">
        <f t="shared" si="6"/>
        <v>42403</v>
      </c>
      <c r="R7" s="86">
        <v>9</v>
      </c>
      <c r="S7" s="83"/>
      <c r="T7" s="5"/>
      <c r="U7" s="6"/>
      <c r="V7" s="3"/>
      <c r="W7" s="6">
        <v>5</v>
      </c>
      <c r="X7" s="83"/>
      <c r="Y7" s="5"/>
      <c r="Z7" s="6">
        <f t="shared" si="0"/>
        <v>5</v>
      </c>
      <c r="AA7" s="3"/>
    </row>
    <row r="8" spans="1:29" ht="18.75" thickBot="1" x14ac:dyDescent="0.3">
      <c r="A8" s="121">
        <v>35</v>
      </c>
      <c r="B8" s="110">
        <v>42404</v>
      </c>
      <c r="C8" s="37">
        <v>9487.5</v>
      </c>
      <c r="D8" s="40">
        <v>2137.5</v>
      </c>
      <c r="E8" s="98">
        <v>0</v>
      </c>
      <c r="F8" s="100">
        <f t="shared" si="1"/>
        <v>11625</v>
      </c>
      <c r="G8" s="39">
        <v>7400</v>
      </c>
      <c r="H8" s="41">
        <v>0</v>
      </c>
      <c r="I8" s="100">
        <f t="shared" si="2"/>
        <v>19025</v>
      </c>
      <c r="J8" s="17"/>
      <c r="K8" s="63">
        <f t="shared" si="3"/>
        <v>42404</v>
      </c>
      <c r="L8" s="15">
        <f t="shared" si="7"/>
        <v>1265</v>
      </c>
      <c r="M8" s="15">
        <f t="shared" si="8"/>
        <v>570</v>
      </c>
      <c r="N8" s="78">
        <f t="shared" si="4"/>
        <v>0</v>
      </c>
      <c r="O8" s="102">
        <f t="shared" si="5"/>
        <v>1835</v>
      </c>
      <c r="P8" s="27"/>
      <c r="Q8" s="105">
        <f t="shared" si="6"/>
        <v>42404</v>
      </c>
      <c r="R8" s="86">
        <v>10</v>
      </c>
      <c r="S8" s="83"/>
      <c r="T8" s="5"/>
      <c r="U8" s="6"/>
      <c r="V8" s="3"/>
      <c r="W8" s="6">
        <v>6</v>
      </c>
      <c r="X8" s="83"/>
      <c r="Y8" s="5"/>
      <c r="Z8" s="6">
        <f t="shared" si="0"/>
        <v>6</v>
      </c>
      <c r="AA8" s="3"/>
    </row>
    <row r="9" spans="1:29" ht="18.75" thickBot="1" x14ac:dyDescent="0.3">
      <c r="A9" s="121">
        <v>36</v>
      </c>
      <c r="B9" s="110">
        <v>42405</v>
      </c>
      <c r="C9" s="37">
        <v>10867.5</v>
      </c>
      <c r="D9" s="40">
        <v>2362.5</v>
      </c>
      <c r="E9" s="98">
        <v>0</v>
      </c>
      <c r="F9" s="100">
        <f t="shared" si="1"/>
        <v>13230</v>
      </c>
      <c r="G9" s="39">
        <v>0</v>
      </c>
      <c r="H9" s="41">
        <v>0</v>
      </c>
      <c r="I9" s="100">
        <f t="shared" si="2"/>
        <v>13230</v>
      </c>
      <c r="J9" s="17"/>
      <c r="K9" s="63">
        <f t="shared" si="3"/>
        <v>42405</v>
      </c>
      <c r="L9" s="15">
        <f t="shared" si="7"/>
        <v>1449</v>
      </c>
      <c r="M9" s="15">
        <f t="shared" si="8"/>
        <v>630</v>
      </c>
      <c r="N9" s="78">
        <f t="shared" si="4"/>
        <v>0</v>
      </c>
      <c r="O9" s="102">
        <f t="shared" si="5"/>
        <v>2079</v>
      </c>
      <c r="P9" s="27"/>
      <c r="Q9" s="105">
        <f t="shared" si="6"/>
        <v>42405</v>
      </c>
      <c r="R9" s="86">
        <v>11</v>
      </c>
      <c r="S9" s="83"/>
      <c r="T9" s="5"/>
      <c r="U9" s="6"/>
      <c r="V9" s="3"/>
      <c r="W9" s="6">
        <v>6</v>
      </c>
      <c r="X9" s="83"/>
      <c r="Y9" s="5"/>
      <c r="Z9" s="6">
        <f t="shared" si="0"/>
        <v>6</v>
      </c>
      <c r="AA9" s="3"/>
    </row>
    <row r="10" spans="1:29" ht="18.75" thickBot="1" x14ac:dyDescent="0.3">
      <c r="A10" s="121">
        <v>37</v>
      </c>
      <c r="B10" s="110">
        <v>42406</v>
      </c>
      <c r="C10" s="37">
        <v>9217.5</v>
      </c>
      <c r="D10" s="40">
        <v>1342.5</v>
      </c>
      <c r="E10" s="98">
        <v>0</v>
      </c>
      <c r="F10" s="100">
        <f t="shared" si="1"/>
        <v>10560</v>
      </c>
      <c r="G10" s="39">
        <v>0</v>
      </c>
      <c r="H10" s="41">
        <v>0</v>
      </c>
      <c r="I10" s="100">
        <f t="shared" si="2"/>
        <v>10560</v>
      </c>
      <c r="J10" s="17"/>
      <c r="K10" s="63">
        <f t="shared" si="3"/>
        <v>42406</v>
      </c>
      <c r="L10" s="15">
        <f t="shared" si="7"/>
        <v>1229</v>
      </c>
      <c r="M10" s="15">
        <f t="shared" si="8"/>
        <v>358</v>
      </c>
      <c r="N10" s="78">
        <f t="shared" si="4"/>
        <v>0</v>
      </c>
      <c r="O10" s="102">
        <f t="shared" si="5"/>
        <v>1587</v>
      </c>
      <c r="P10" s="27"/>
      <c r="Q10" s="105">
        <f t="shared" si="6"/>
        <v>42406</v>
      </c>
      <c r="R10" s="86">
        <v>10</v>
      </c>
      <c r="S10" s="83"/>
      <c r="T10" s="5"/>
      <c r="U10" s="6"/>
      <c r="V10" s="3"/>
      <c r="W10" s="6">
        <v>6</v>
      </c>
      <c r="X10" s="83"/>
      <c r="Y10" s="5"/>
      <c r="Z10" s="6">
        <f t="shared" si="0"/>
        <v>6</v>
      </c>
      <c r="AA10" s="3"/>
    </row>
    <row r="11" spans="1:29" ht="18.75" thickBot="1" x14ac:dyDescent="0.3">
      <c r="A11" s="121">
        <v>38</v>
      </c>
      <c r="B11" s="110">
        <v>42407</v>
      </c>
      <c r="C11" s="37">
        <v>5377.5</v>
      </c>
      <c r="D11" s="40">
        <v>472.5</v>
      </c>
      <c r="E11" s="98">
        <v>0</v>
      </c>
      <c r="F11" s="100">
        <f t="shared" si="1"/>
        <v>5850</v>
      </c>
      <c r="G11" s="39">
        <v>0</v>
      </c>
      <c r="H11" s="41">
        <v>0</v>
      </c>
      <c r="I11" s="100">
        <f t="shared" si="2"/>
        <v>5850</v>
      </c>
      <c r="J11" s="17"/>
      <c r="K11" s="63">
        <f t="shared" si="3"/>
        <v>42407</v>
      </c>
      <c r="L11" s="15">
        <f t="shared" si="7"/>
        <v>717</v>
      </c>
      <c r="M11" s="15">
        <f t="shared" si="8"/>
        <v>126</v>
      </c>
      <c r="N11" s="78">
        <f t="shared" si="4"/>
        <v>0</v>
      </c>
      <c r="O11" s="102">
        <f t="shared" si="5"/>
        <v>843</v>
      </c>
      <c r="P11" s="27"/>
      <c r="Q11" s="105">
        <f t="shared" si="6"/>
        <v>42407</v>
      </c>
      <c r="R11" s="86">
        <v>8</v>
      </c>
      <c r="S11" s="83"/>
      <c r="T11" s="5"/>
      <c r="U11" s="6"/>
      <c r="V11" s="3"/>
      <c r="W11" s="6">
        <v>6</v>
      </c>
      <c r="X11" s="83"/>
      <c r="Y11" s="5"/>
      <c r="Z11" s="6">
        <f t="shared" si="0"/>
        <v>6</v>
      </c>
      <c r="AA11" s="3"/>
    </row>
    <row r="12" spans="1:29" ht="18.75" thickBot="1" x14ac:dyDescent="0.3">
      <c r="A12" s="121">
        <v>39</v>
      </c>
      <c r="B12" s="110">
        <v>42408</v>
      </c>
      <c r="C12" s="37">
        <v>9787.5</v>
      </c>
      <c r="D12" s="40">
        <v>2100</v>
      </c>
      <c r="E12" s="98">
        <v>0</v>
      </c>
      <c r="F12" s="100">
        <f t="shared" si="1"/>
        <v>11887.5</v>
      </c>
      <c r="G12" s="39">
        <v>0</v>
      </c>
      <c r="H12" s="41">
        <v>0</v>
      </c>
      <c r="I12" s="100">
        <f t="shared" si="2"/>
        <v>11887.5</v>
      </c>
      <c r="J12" s="17"/>
      <c r="K12" s="63">
        <f t="shared" si="3"/>
        <v>42408</v>
      </c>
      <c r="L12" s="15">
        <f t="shared" si="7"/>
        <v>1305</v>
      </c>
      <c r="M12" s="15">
        <f t="shared" si="8"/>
        <v>560</v>
      </c>
      <c r="N12" s="78">
        <f t="shared" si="4"/>
        <v>0</v>
      </c>
      <c r="O12" s="102">
        <f t="shared" si="5"/>
        <v>1865</v>
      </c>
      <c r="P12" s="27"/>
      <c r="Q12" s="105">
        <f t="shared" si="6"/>
        <v>42408</v>
      </c>
      <c r="R12" s="86">
        <v>11</v>
      </c>
      <c r="S12" s="83"/>
      <c r="T12" s="5"/>
      <c r="U12" s="6"/>
      <c r="V12" s="3"/>
      <c r="W12" s="6">
        <v>6</v>
      </c>
      <c r="X12" s="83"/>
      <c r="Y12" s="5"/>
      <c r="Z12" s="6">
        <f t="shared" si="0"/>
        <v>6</v>
      </c>
      <c r="AA12" s="3"/>
    </row>
    <row r="13" spans="1:29" ht="18.75" thickBot="1" x14ac:dyDescent="0.3">
      <c r="A13" s="121">
        <v>40</v>
      </c>
      <c r="B13" s="110">
        <v>42409</v>
      </c>
      <c r="C13" s="37">
        <v>11895</v>
      </c>
      <c r="D13" s="40">
        <v>2561.25</v>
      </c>
      <c r="E13" s="98">
        <v>0</v>
      </c>
      <c r="F13" s="100">
        <f t="shared" si="1"/>
        <v>14456.25</v>
      </c>
      <c r="G13" s="39">
        <v>0</v>
      </c>
      <c r="H13" s="41">
        <v>0</v>
      </c>
      <c r="I13" s="100">
        <f t="shared" si="2"/>
        <v>14456.25</v>
      </c>
      <c r="J13" s="17"/>
      <c r="K13" s="63">
        <f t="shared" si="3"/>
        <v>42409</v>
      </c>
      <c r="L13" s="15">
        <f t="shared" si="7"/>
        <v>1586</v>
      </c>
      <c r="M13" s="15">
        <f t="shared" si="8"/>
        <v>683</v>
      </c>
      <c r="N13" s="78">
        <f t="shared" si="4"/>
        <v>0</v>
      </c>
      <c r="O13" s="102">
        <f t="shared" si="5"/>
        <v>2269</v>
      </c>
      <c r="P13" s="27"/>
      <c r="Q13" s="105">
        <f t="shared" si="6"/>
        <v>42409</v>
      </c>
      <c r="R13" s="86">
        <v>12</v>
      </c>
      <c r="S13" s="83"/>
      <c r="T13" s="5"/>
      <c r="U13" s="6"/>
      <c r="V13" s="3"/>
      <c r="W13" s="6">
        <v>6</v>
      </c>
      <c r="X13" s="83"/>
      <c r="Y13" s="5"/>
      <c r="Z13" s="6">
        <f t="shared" si="0"/>
        <v>6</v>
      </c>
      <c r="AA13" s="3"/>
    </row>
    <row r="14" spans="1:29" ht="18.75" thickBot="1" x14ac:dyDescent="0.3">
      <c r="A14" s="121">
        <v>41</v>
      </c>
      <c r="B14" s="110">
        <v>42410</v>
      </c>
      <c r="C14" s="37">
        <v>12705</v>
      </c>
      <c r="D14" s="40">
        <v>2850</v>
      </c>
      <c r="E14" s="98">
        <v>0</v>
      </c>
      <c r="F14" s="100">
        <f t="shared" si="1"/>
        <v>15555</v>
      </c>
      <c r="G14" s="39">
        <v>0</v>
      </c>
      <c r="H14" s="41">
        <v>0</v>
      </c>
      <c r="I14" s="100">
        <f t="shared" si="2"/>
        <v>15555</v>
      </c>
      <c r="J14" s="17"/>
      <c r="K14" s="63">
        <f t="shared" si="3"/>
        <v>42410</v>
      </c>
      <c r="L14" s="15">
        <f t="shared" si="7"/>
        <v>1694</v>
      </c>
      <c r="M14" s="15">
        <f t="shared" si="8"/>
        <v>760</v>
      </c>
      <c r="N14" s="78">
        <f t="shared" si="4"/>
        <v>0</v>
      </c>
      <c r="O14" s="102">
        <f t="shared" si="5"/>
        <v>2454</v>
      </c>
      <c r="P14" s="27"/>
      <c r="Q14" s="105">
        <f t="shared" si="6"/>
        <v>42410</v>
      </c>
      <c r="R14" s="86">
        <v>12</v>
      </c>
      <c r="S14" s="83"/>
      <c r="T14" s="5"/>
      <c r="U14" s="6"/>
      <c r="V14" s="3"/>
      <c r="W14" s="6">
        <v>6</v>
      </c>
      <c r="X14" s="83"/>
      <c r="Y14" s="5"/>
      <c r="Z14" s="6">
        <f t="shared" si="0"/>
        <v>6</v>
      </c>
      <c r="AA14" s="3"/>
    </row>
    <row r="15" spans="1:29" ht="18.75" thickBot="1" x14ac:dyDescent="0.3">
      <c r="A15" s="121">
        <v>42</v>
      </c>
      <c r="B15" s="110">
        <v>42411</v>
      </c>
      <c r="C15" s="37">
        <v>11572.5</v>
      </c>
      <c r="D15" s="40">
        <v>2917.5</v>
      </c>
      <c r="E15" s="98">
        <v>7.5</v>
      </c>
      <c r="F15" s="100">
        <f t="shared" si="1"/>
        <v>14497.5</v>
      </c>
      <c r="G15" s="39">
        <v>0</v>
      </c>
      <c r="H15" s="41">
        <v>0</v>
      </c>
      <c r="I15" s="100">
        <f t="shared" si="2"/>
        <v>14497.5</v>
      </c>
      <c r="J15" s="17"/>
      <c r="K15" s="63">
        <f t="shared" si="3"/>
        <v>42411</v>
      </c>
      <c r="L15" s="15">
        <f t="shared" si="7"/>
        <v>1543</v>
      </c>
      <c r="M15" s="15">
        <f t="shared" si="8"/>
        <v>778</v>
      </c>
      <c r="N15" s="78">
        <f t="shared" si="4"/>
        <v>2</v>
      </c>
      <c r="O15" s="102">
        <f t="shared" si="5"/>
        <v>2323</v>
      </c>
      <c r="P15" s="27"/>
      <c r="Q15" s="105">
        <f t="shared" si="6"/>
        <v>42411</v>
      </c>
      <c r="R15" s="86">
        <v>11</v>
      </c>
      <c r="S15" s="83"/>
      <c r="T15" s="5"/>
      <c r="U15" s="6"/>
      <c r="V15" s="3"/>
      <c r="W15" s="6">
        <v>6</v>
      </c>
      <c r="X15" s="83"/>
      <c r="Y15" s="5"/>
      <c r="Z15" s="6">
        <f t="shared" si="0"/>
        <v>6</v>
      </c>
      <c r="AA15" s="3"/>
    </row>
    <row r="16" spans="1:29" ht="18.75" thickBot="1" x14ac:dyDescent="0.3">
      <c r="A16" s="121">
        <v>43</v>
      </c>
      <c r="B16" s="110">
        <v>42412</v>
      </c>
      <c r="C16" s="37">
        <v>9915</v>
      </c>
      <c r="D16" s="40">
        <v>2182.5</v>
      </c>
      <c r="E16" s="98">
        <v>37.5</v>
      </c>
      <c r="F16" s="100">
        <f t="shared" si="1"/>
        <v>12135</v>
      </c>
      <c r="G16" s="39">
        <v>0</v>
      </c>
      <c r="H16" s="41">
        <v>0</v>
      </c>
      <c r="I16" s="100">
        <f t="shared" si="2"/>
        <v>12135</v>
      </c>
      <c r="J16" s="17"/>
      <c r="K16" s="63">
        <f t="shared" si="3"/>
        <v>42412</v>
      </c>
      <c r="L16" s="15">
        <f t="shared" si="7"/>
        <v>1322</v>
      </c>
      <c r="M16" s="15">
        <f t="shared" si="8"/>
        <v>582</v>
      </c>
      <c r="N16" s="78">
        <f t="shared" si="4"/>
        <v>10</v>
      </c>
      <c r="O16" s="102">
        <f t="shared" si="5"/>
        <v>1914</v>
      </c>
      <c r="P16" s="27"/>
      <c r="Q16" s="105">
        <f t="shared" si="6"/>
        <v>42412</v>
      </c>
      <c r="R16" s="86">
        <v>11</v>
      </c>
      <c r="S16" s="83"/>
      <c r="T16" s="5"/>
      <c r="U16" s="6"/>
      <c r="V16" s="3"/>
      <c r="W16" s="6">
        <v>6</v>
      </c>
      <c r="X16" s="83"/>
      <c r="Y16" s="5"/>
      <c r="Z16" s="6">
        <f t="shared" si="0"/>
        <v>6</v>
      </c>
      <c r="AA16" s="3"/>
    </row>
    <row r="17" spans="1:27" ht="18.75" thickBot="1" x14ac:dyDescent="0.3">
      <c r="A17" s="121">
        <v>44</v>
      </c>
      <c r="B17" s="110">
        <v>42413</v>
      </c>
      <c r="C17" s="37">
        <v>6202.5</v>
      </c>
      <c r="D17" s="40">
        <v>990</v>
      </c>
      <c r="E17" s="98">
        <v>7.5</v>
      </c>
      <c r="F17" s="100">
        <f t="shared" si="1"/>
        <v>7200</v>
      </c>
      <c r="G17" s="39">
        <v>0</v>
      </c>
      <c r="H17" s="41">
        <v>0</v>
      </c>
      <c r="I17" s="100">
        <f t="shared" si="2"/>
        <v>7200</v>
      </c>
      <c r="J17" s="17"/>
      <c r="K17" s="63">
        <f t="shared" si="3"/>
        <v>42413</v>
      </c>
      <c r="L17" s="15">
        <f t="shared" si="7"/>
        <v>827</v>
      </c>
      <c r="M17" s="15">
        <f t="shared" si="8"/>
        <v>264</v>
      </c>
      <c r="N17" s="78">
        <f t="shared" si="4"/>
        <v>2</v>
      </c>
      <c r="O17" s="102">
        <f t="shared" si="5"/>
        <v>1093</v>
      </c>
      <c r="P17" s="27"/>
      <c r="Q17" s="105">
        <f t="shared" si="6"/>
        <v>42413</v>
      </c>
      <c r="R17" s="86">
        <v>8</v>
      </c>
      <c r="S17" s="83"/>
      <c r="T17" s="5"/>
      <c r="U17" s="6"/>
      <c r="V17" s="3"/>
      <c r="W17" s="6">
        <v>4</v>
      </c>
      <c r="X17" s="83"/>
      <c r="Y17" s="5"/>
      <c r="Z17" s="6">
        <f t="shared" si="0"/>
        <v>4</v>
      </c>
      <c r="AA17" s="3"/>
    </row>
    <row r="18" spans="1:27" ht="18.75" thickBot="1" x14ac:dyDescent="0.3">
      <c r="A18" s="121">
        <v>45</v>
      </c>
      <c r="B18" s="110">
        <v>42414</v>
      </c>
      <c r="C18" s="37">
        <v>3202.5</v>
      </c>
      <c r="D18" s="40">
        <v>405</v>
      </c>
      <c r="E18" s="98">
        <v>0</v>
      </c>
      <c r="F18" s="100">
        <f t="shared" si="1"/>
        <v>3607.5</v>
      </c>
      <c r="G18" s="39">
        <v>0</v>
      </c>
      <c r="H18" s="41">
        <v>0</v>
      </c>
      <c r="I18" s="100">
        <f t="shared" si="2"/>
        <v>3607.5</v>
      </c>
      <c r="J18" s="17"/>
      <c r="K18" s="63">
        <f t="shared" si="3"/>
        <v>42414</v>
      </c>
      <c r="L18" s="15">
        <f t="shared" si="7"/>
        <v>427</v>
      </c>
      <c r="M18" s="15">
        <f t="shared" si="8"/>
        <v>108</v>
      </c>
      <c r="N18" s="78">
        <f t="shared" si="4"/>
        <v>0</v>
      </c>
      <c r="O18" s="102">
        <f t="shared" si="5"/>
        <v>535</v>
      </c>
      <c r="P18" s="27"/>
      <c r="Q18" s="105">
        <f t="shared" si="6"/>
        <v>42414</v>
      </c>
      <c r="R18" s="86">
        <v>5</v>
      </c>
      <c r="S18" s="83"/>
      <c r="T18" s="5"/>
      <c r="U18" s="6"/>
      <c r="V18" s="3"/>
      <c r="W18" s="6">
        <v>4</v>
      </c>
      <c r="X18" s="83"/>
      <c r="Y18" s="5"/>
      <c r="Z18" s="6">
        <f t="shared" si="0"/>
        <v>4</v>
      </c>
      <c r="AA18" s="3"/>
    </row>
    <row r="19" spans="1:27" ht="18.75" thickBot="1" x14ac:dyDescent="0.3">
      <c r="A19" s="121">
        <v>46</v>
      </c>
      <c r="B19" s="110">
        <v>42415</v>
      </c>
      <c r="C19" s="37">
        <v>6967.5</v>
      </c>
      <c r="D19" s="40">
        <v>1305</v>
      </c>
      <c r="E19" s="98">
        <v>108.75</v>
      </c>
      <c r="F19" s="100">
        <f t="shared" si="1"/>
        <v>8381.25</v>
      </c>
      <c r="G19" s="39">
        <v>0</v>
      </c>
      <c r="H19" s="41">
        <v>0</v>
      </c>
      <c r="I19" s="100">
        <f t="shared" si="2"/>
        <v>8381.25</v>
      </c>
      <c r="J19" s="17"/>
      <c r="K19" s="63">
        <f t="shared" si="3"/>
        <v>42415</v>
      </c>
      <c r="L19" s="15">
        <f t="shared" si="7"/>
        <v>929</v>
      </c>
      <c r="M19" s="15">
        <f t="shared" si="8"/>
        <v>348</v>
      </c>
      <c r="N19" s="78">
        <f t="shared" si="4"/>
        <v>29</v>
      </c>
      <c r="O19" s="102">
        <f t="shared" si="5"/>
        <v>1306</v>
      </c>
      <c r="P19" s="27"/>
      <c r="Q19" s="105">
        <f t="shared" si="6"/>
        <v>42415</v>
      </c>
      <c r="R19" s="86">
        <v>8</v>
      </c>
      <c r="S19" s="83"/>
      <c r="T19" s="5"/>
      <c r="U19" s="6"/>
      <c r="V19" s="3"/>
      <c r="W19" s="6">
        <v>5</v>
      </c>
      <c r="X19" s="83"/>
      <c r="Y19" s="5"/>
      <c r="Z19" s="6">
        <f t="shared" si="0"/>
        <v>5</v>
      </c>
      <c r="AA19" s="3"/>
    </row>
    <row r="20" spans="1:27" ht="18.75" thickBot="1" x14ac:dyDescent="0.3">
      <c r="A20" s="121">
        <v>47</v>
      </c>
      <c r="B20" s="110">
        <v>42416</v>
      </c>
      <c r="C20" s="37">
        <v>10942.5</v>
      </c>
      <c r="D20" s="40">
        <v>2527.5</v>
      </c>
      <c r="E20" s="98">
        <v>123.75</v>
      </c>
      <c r="F20" s="100">
        <f t="shared" si="1"/>
        <v>13593.75</v>
      </c>
      <c r="G20" s="39">
        <v>3500</v>
      </c>
      <c r="H20" s="41">
        <v>0</v>
      </c>
      <c r="I20" s="100">
        <f t="shared" si="2"/>
        <v>17093.75</v>
      </c>
      <c r="J20" s="17"/>
      <c r="K20" s="63">
        <f t="shared" si="3"/>
        <v>42416</v>
      </c>
      <c r="L20" s="15">
        <f t="shared" si="7"/>
        <v>1459</v>
      </c>
      <c r="M20" s="15">
        <f t="shared" si="8"/>
        <v>674</v>
      </c>
      <c r="N20" s="78">
        <f t="shared" si="4"/>
        <v>33</v>
      </c>
      <c r="O20" s="102">
        <f t="shared" si="5"/>
        <v>2166</v>
      </c>
      <c r="P20" s="27"/>
      <c r="Q20" s="105">
        <f t="shared" si="6"/>
        <v>42416</v>
      </c>
      <c r="R20" s="86">
        <v>10</v>
      </c>
      <c r="S20" s="83"/>
      <c r="T20" s="5"/>
      <c r="U20" s="6"/>
      <c r="V20" s="3"/>
      <c r="W20" s="6">
        <v>5</v>
      </c>
      <c r="X20" s="83"/>
      <c r="Y20" s="5"/>
      <c r="Z20" s="6">
        <f t="shared" si="0"/>
        <v>5</v>
      </c>
      <c r="AA20" s="3"/>
    </row>
    <row r="21" spans="1:27" ht="18.75" thickBot="1" x14ac:dyDescent="0.3">
      <c r="A21" s="121">
        <v>48</v>
      </c>
      <c r="B21" s="110">
        <v>42417</v>
      </c>
      <c r="C21" s="37">
        <v>9682.5</v>
      </c>
      <c r="D21" s="40">
        <v>1845</v>
      </c>
      <c r="E21" s="98">
        <v>82.5</v>
      </c>
      <c r="F21" s="100">
        <f t="shared" si="1"/>
        <v>11610</v>
      </c>
      <c r="G21" s="39">
        <v>5250</v>
      </c>
      <c r="H21" s="41">
        <v>0</v>
      </c>
      <c r="I21" s="100">
        <f t="shared" si="2"/>
        <v>16860</v>
      </c>
      <c r="J21" s="17"/>
      <c r="K21" s="63">
        <f t="shared" si="3"/>
        <v>42417</v>
      </c>
      <c r="L21" s="15">
        <f t="shared" si="7"/>
        <v>1291</v>
      </c>
      <c r="M21" s="15">
        <f t="shared" si="8"/>
        <v>492</v>
      </c>
      <c r="N21" s="78">
        <f t="shared" si="4"/>
        <v>22</v>
      </c>
      <c r="O21" s="102">
        <f t="shared" si="5"/>
        <v>1805</v>
      </c>
      <c r="P21" s="27"/>
      <c r="Q21" s="105">
        <f t="shared" si="6"/>
        <v>42417</v>
      </c>
      <c r="R21" s="86">
        <v>10</v>
      </c>
      <c r="S21" s="83"/>
      <c r="T21" s="5"/>
      <c r="U21" s="6"/>
      <c r="V21" s="3"/>
      <c r="W21" s="6">
        <v>5</v>
      </c>
      <c r="X21" s="83"/>
      <c r="Y21" s="5"/>
      <c r="Z21" s="6">
        <f t="shared" si="0"/>
        <v>5</v>
      </c>
      <c r="AA21" s="3"/>
    </row>
    <row r="22" spans="1:27" ht="18.75" thickBot="1" x14ac:dyDescent="0.3">
      <c r="A22" s="121">
        <v>49</v>
      </c>
      <c r="B22" s="110">
        <v>42418</v>
      </c>
      <c r="C22" s="37">
        <v>6630</v>
      </c>
      <c r="D22" s="40">
        <v>1252.5</v>
      </c>
      <c r="E22" s="98">
        <v>105</v>
      </c>
      <c r="F22" s="100">
        <f t="shared" si="1"/>
        <v>7987.5</v>
      </c>
      <c r="G22" s="39">
        <v>0</v>
      </c>
      <c r="H22" s="41">
        <v>0</v>
      </c>
      <c r="I22" s="100">
        <f t="shared" si="2"/>
        <v>7987.5</v>
      </c>
      <c r="J22" s="17"/>
      <c r="K22" s="63">
        <f t="shared" si="3"/>
        <v>42418</v>
      </c>
      <c r="L22" s="15">
        <f t="shared" si="7"/>
        <v>884</v>
      </c>
      <c r="M22" s="15">
        <f t="shared" si="8"/>
        <v>334</v>
      </c>
      <c r="N22" s="78">
        <f t="shared" si="4"/>
        <v>28</v>
      </c>
      <c r="O22" s="102">
        <f t="shared" si="5"/>
        <v>1246</v>
      </c>
      <c r="P22" s="27"/>
      <c r="Q22" s="105">
        <f t="shared" si="6"/>
        <v>42418</v>
      </c>
      <c r="R22" s="86">
        <v>7</v>
      </c>
      <c r="S22" s="83"/>
      <c r="T22" s="5"/>
      <c r="U22" s="6"/>
      <c r="V22" s="3"/>
      <c r="W22" s="6">
        <v>4</v>
      </c>
      <c r="X22" s="83"/>
      <c r="Y22" s="5"/>
      <c r="Z22" s="6">
        <f t="shared" si="0"/>
        <v>4</v>
      </c>
      <c r="AA22" s="3"/>
    </row>
    <row r="23" spans="1:27" ht="18.75" thickBot="1" x14ac:dyDescent="0.3">
      <c r="A23" s="121">
        <v>50</v>
      </c>
      <c r="B23" s="110">
        <v>42419</v>
      </c>
      <c r="C23" s="37">
        <v>7717.5</v>
      </c>
      <c r="D23" s="40">
        <v>1672.5</v>
      </c>
      <c r="E23" s="98">
        <v>101.25</v>
      </c>
      <c r="F23" s="100">
        <f t="shared" si="1"/>
        <v>9491.25</v>
      </c>
      <c r="G23" s="39">
        <v>0</v>
      </c>
      <c r="H23" s="41">
        <v>0</v>
      </c>
      <c r="I23" s="100">
        <f t="shared" si="2"/>
        <v>9491.25</v>
      </c>
      <c r="J23" s="17"/>
      <c r="K23" s="63">
        <f t="shared" si="3"/>
        <v>42419</v>
      </c>
      <c r="L23" s="15">
        <f t="shared" si="7"/>
        <v>1029</v>
      </c>
      <c r="M23" s="15">
        <f t="shared" si="8"/>
        <v>446</v>
      </c>
      <c r="N23" s="78">
        <f t="shared" si="4"/>
        <v>27</v>
      </c>
      <c r="O23" s="102">
        <f t="shared" si="5"/>
        <v>1502</v>
      </c>
      <c r="P23" s="27"/>
      <c r="Q23" s="105">
        <f t="shared" si="6"/>
        <v>42419</v>
      </c>
      <c r="R23" s="86">
        <v>8</v>
      </c>
      <c r="S23" s="83"/>
      <c r="T23" s="5"/>
      <c r="U23" s="6"/>
      <c r="V23" s="3"/>
      <c r="W23" s="6">
        <v>5</v>
      </c>
      <c r="X23" s="83"/>
      <c r="Y23" s="5"/>
      <c r="Z23" s="6">
        <f t="shared" si="0"/>
        <v>5</v>
      </c>
      <c r="AA23" s="3"/>
    </row>
    <row r="24" spans="1:27" ht="18.75" thickBot="1" x14ac:dyDescent="0.3">
      <c r="A24" s="121">
        <v>51</v>
      </c>
      <c r="B24" s="110">
        <v>42420</v>
      </c>
      <c r="C24" s="37">
        <v>6675</v>
      </c>
      <c r="D24" s="40">
        <v>1050</v>
      </c>
      <c r="E24" s="98">
        <v>82.5</v>
      </c>
      <c r="F24" s="100">
        <f t="shared" si="1"/>
        <v>7807.5</v>
      </c>
      <c r="G24" s="39">
        <v>0</v>
      </c>
      <c r="H24" s="41">
        <v>0</v>
      </c>
      <c r="I24" s="100">
        <f t="shared" si="2"/>
        <v>7807.5</v>
      </c>
      <c r="J24" s="17"/>
      <c r="K24" s="63">
        <f t="shared" si="3"/>
        <v>42420</v>
      </c>
      <c r="L24" s="15">
        <f t="shared" si="7"/>
        <v>890</v>
      </c>
      <c r="M24" s="15">
        <f t="shared" si="8"/>
        <v>280</v>
      </c>
      <c r="N24" s="78">
        <f t="shared" si="4"/>
        <v>22</v>
      </c>
      <c r="O24" s="102">
        <f t="shared" si="5"/>
        <v>1192</v>
      </c>
      <c r="P24" s="27"/>
      <c r="Q24" s="105">
        <f t="shared" si="6"/>
        <v>42420</v>
      </c>
      <c r="R24" s="86">
        <v>8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1">
        <v>52</v>
      </c>
      <c r="B25" s="110">
        <v>42421</v>
      </c>
      <c r="C25" s="37">
        <v>4432.5</v>
      </c>
      <c r="D25" s="40">
        <v>735</v>
      </c>
      <c r="E25" s="98">
        <v>0</v>
      </c>
      <c r="F25" s="100">
        <f t="shared" si="1"/>
        <v>5167.5</v>
      </c>
      <c r="G25" s="39">
        <v>0</v>
      </c>
      <c r="H25" s="41">
        <v>0</v>
      </c>
      <c r="I25" s="100">
        <f t="shared" si="2"/>
        <v>5167.5</v>
      </c>
      <c r="J25" s="17"/>
      <c r="K25" s="63">
        <f t="shared" si="3"/>
        <v>42421</v>
      </c>
      <c r="L25" s="15">
        <f t="shared" si="7"/>
        <v>591</v>
      </c>
      <c r="M25" s="15">
        <f t="shared" si="8"/>
        <v>196</v>
      </c>
      <c r="N25" s="78">
        <f t="shared" si="4"/>
        <v>0</v>
      </c>
      <c r="O25" s="102">
        <f t="shared" si="5"/>
        <v>787</v>
      </c>
      <c r="P25" s="27"/>
      <c r="Q25" s="105">
        <f t="shared" si="6"/>
        <v>42421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1">
        <v>53</v>
      </c>
      <c r="B26" s="110">
        <v>42422</v>
      </c>
      <c r="C26" s="37">
        <v>5670</v>
      </c>
      <c r="D26" s="40">
        <v>1267.5</v>
      </c>
      <c r="E26" s="98">
        <v>157.5</v>
      </c>
      <c r="F26" s="100">
        <f t="shared" si="1"/>
        <v>7095</v>
      </c>
      <c r="G26" s="39">
        <v>0</v>
      </c>
      <c r="H26" s="41">
        <v>0</v>
      </c>
      <c r="I26" s="100">
        <f t="shared" si="2"/>
        <v>7095</v>
      </c>
      <c r="J26" s="17"/>
      <c r="K26" s="63">
        <f t="shared" si="3"/>
        <v>42422</v>
      </c>
      <c r="L26" s="15">
        <f t="shared" si="7"/>
        <v>756</v>
      </c>
      <c r="M26" s="15">
        <f t="shared" si="8"/>
        <v>338</v>
      </c>
      <c r="N26" s="78">
        <f t="shared" si="4"/>
        <v>42</v>
      </c>
      <c r="O26" s="102">
        <f t="shared" si="5"/>
        <v>1136</v>
      </c>
      <c r="P26" s="27"/>
      <c r="Q26" s="105">
        <f t="shared" si="6"/>
        <v>42422</v>
      </c>
      <c r="R26" s="86">
        <v>6</v>
      </c>
      <c r="S26" s="83"/>
      <c r="T26" s="5"/>
      <c r="U26" s="6"/>
      <c r="V26" s="3"/>
      <c r="W26" s="6">
        <v>3</v>
      </c>
      <c r="X26" s="83"/>
      <c r="Y26" s="5"/>
      <c r="Z26" s="6">
        <f t="shared" si="0"/>
        <v>3</v>
      </c>
      <c r="AA26" s="3"/>
    </row>
    <row r="27" spans="1:27" ht="18.75" thickBot="1" x14ac:dyDescent="0.3">
      <c r="A27" s="121">
        <v>54</v>
      </c>
      <c r="B27" s="110">
        <v>42423</v>
      </c>
      <c r="C27" s="37">
        <v>5430</v>
      </c>
      <c r="D27" s="40">
        <v>1162.5</v>
      </c>
      <c r="E27" s="98">
        <v>150</v>
      </c>
      <c r="F27" s="100">
        <f t="shared" si="1"/>
        <v>6742.5</v>
      </c>
      <c r="G27" s="39">
        <v>0</v>
      </c>
      <c r="H27" s="41">
        <v>0</v>
      </c>
      <c r="I27" s="100">
        <f t="shared" si="2"/>
        <v>6742.5</v>
      </c>
      <c r="J27" s="17"/>
      <c r="K27" s="63">
        <f t="shared" si="3"/>
        <v>42423</v>
      </c>
      <c r="L27" s="15">
        <f t="shared" si="7"/>
        <v>724</v>
      </c>
      <c r="M27" s="15">
        <f t="shared" si="8"/>
        <v>310</v>
      </c>
      <c r="N27" s="78">
        <f t="shared" si="4"/>
        <v>40</v>
      </c>
      <c r="O27" s="102">
        <f t="shared" si="5"/>
        <v>1074</v>
      </c>
      <c r="P27" s="27"/>
      <c r="Q27" s="105">
        <f t="shared" si="6"/>
        <v>42423</v>
      </c>
      <c r="R27" s="86">
        <v>7</v>
      </c>
      <c r="S27" s="83"/>
      <c r="T27" s="5"/>
      <c r="U27" s="6"/>
      <c r="V27" s="3"/>
      <c r="W27" s="6">
        <v>5</v>
      </c>
      <c r="X27" s="83"/>
      <c r="Y27" s="5"/>
      <c r="Z27" s="6">
        <f t="shared" si="0"/>
        <v>5</v>
      </c>
      <c r="AA27" s="3"/>
    </row>
    <row r="28" spans="1:27" ht="18.75" thickBot="1" x14ac:dyDescent="0.3">
      <c r="A28" s="121">
        <v>55</v>
      </c>
      <c r="B28" s="110">
        <v>42424</v>
      </c>
      <c r="C28" s="37">
        <v>8017.5</v>
      </c>
      <c r="D28" s="40">
        <v>1286.25</v>
      </c>
      <c r="E28" s="98">
        <v>315</v>
      </c>
      <c r="F28" s="100">
        <f t="shared" si="1"/>
        <v>9618.75</v>
      </c>
      <c r="G28" s="39">
        <v>0</v>
      </c>
      <c r="H28" s="41">
        <v>0</v>
      </c>
      <c r="I28" s="100">
        <f t="shared" si="2"/>
        <v>9618.75</v>
      </c>
      <c r="J28" s="17"/>
      <c r="K28" s="63">
        <f t="shared" si="3"/>
        <v>42424</v>
      </c>
      <c r="L28" s="15">
        <f t="shared" si="7"/>
        <v>1069</v>
      </c>
      <c r="M28" s="15">
        <f t="shared" si="8"/>
        <v>343</v>
      </c>
      <c r="N28" s="78">
        <f t="shared" si="4"/>
        <v>84</v>
      </c>
      <c r="O28" s="102">
        <f t="shared" si="5"/>
        <v>1496</v>
      </c>
      <c r="P28" s="27"/>
      <c r="Q28" s="105">
        <f t="shared" si="6"/>
        <v>42424</v>
      </c>
      <c r="R28" s="86">
        <v>8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1">
        <v>56</v>
      </c>
      <c r="B29" s="110">
        <v>42425</v>
      </c>
      <c r="C29" s="37">
        <v>7252.5</v>
      </c>
      <c r="D29" s="40">
        <v>1140</v>
      </c>
      <c r="E29" s="98">
        <v>300</v>
      </c>
      <c r="F29" s="100">
        <f t="shared" si="1"/>
        <v>8692.5</v>
      </c>
      <c r="G29" s="39">
        <v>0</v>
      </c>
      <c r="H29" s="41">
        <v>0</v>
      </c>
      <c r="I29" s="100">
        <f t="shared" si="2"/>
        <v>8692.5</v>
      </c>
      <c r="J29" s="17"/>
      <c r="K29" s="63">
        <f t="shared" si="3"/>
        <v>42425</v>
      </c>
      <c r="L29" s="15">
        <f t="shared" si="7"/>
        <v>967</v>
      </c>
      <c r="M29" s="15">
        <f t="shared" si="8"/>
        <v>304</v>
      </c>
      <c r="N29" s="78">
        <f t="shared" si="4"/>
        <v>80</v>
      </c>
      <c r="O29" s="102">
        <f t="shared" si="5"/>
        <v>1351</v>
      </c>
      <c r="P29" s="27"/>
      <c r="Q29" s="105">
        <f t="shared" si="6"/>
        <v>42425</v>
      </c>
      <c r="R29" s="86">
        <v>7</v>
      </c>
      <c r="S29" s="83"/>
      <c r="T29" s="5"/>
      <c r="U29" s="6"/>
      <c r="V29" s="3"/>
      <c r="W29" s="6">
        <v>4</v>
      </c>
      <c r="X29" s="83"/>
      <c r="Y29" s="5"/>
      <c r="Z29" s="6">
        <f t="shared" si="0"/>
        <v>4</v>
      </c>
      <c r="AA29" s="3"/>
    </row>
    <row r="30" spans="1:27" ht="18.75" thickBot="1" x14ac:dyDescent="0.3">
      <c r="A30" s="121">
        <v>57</v>
      </c>
      <c r="B30" s="110">
        <v>42426</v>
      </c>
      <c r="C30" s="37">
        <v>7132.5</v>
      </c>
      <c r="D30" s="40">
        <v>1282.5</v>
      </c>
      <c r="E30" s="98">
        <v>326.25</v>
      </c>
      <c r="F30" s="100">
        <f t="shared" si="1"/>
        <v>8741.25</v>
      </c>
      <c r="G30" s="39">
        <f>26900+2950</f>
        <v>29850</v>
      </c>
      <c r="H30" s="41">
        <v>0</v>
      </c>
      <c r="I30" s="100">
        <f t="shared" si="2"/>
        <v>38591.25</v>
      </c>
      <c r="J30" s="17"/>
      <c r="K30" s="63">
        <f t="shared" si="3"/>
        <v>42426</v>
      </c>
      <c r="L30" s="15">
        <f t="shared" si="7"/>
        <v>951</v>
      </c>
      <c r="M30" s="15">
        <f t="shared" si="8"/>
        <v>342</v>
      </c>
      <c r="N30" s="78">
        <f t="shared" si="4"/>
        <v>87</v>
      </c>
      <c r="O30" s="102">
        <f t="shared" si="5"/>
        <v>1380</v>
      </c>
      <c r="P30" s="27"/>
      <c r="Q30" s="105">
        <f t="shared" si="6"/>
        <v>42426</v>
      </c>
      <c r="R30" s="86">
        <v>8</v>
      </c>
      <c r="S30" s="83"/>
      <c r="T30" s="5"/>
      <c r="U30" s="6"/>
      <c r="V30" s="3"/>
      <c r="W30" s="6">
        <v>4</v>
      </c>
      <c r="X30" s="83"/>
      <c r="Y30" s="5"/>
      <c r="Z30" s="6">
        <f t="shared" si="0"/>
        <v>4</v>
      </c>
      <c r="AA30" s="3"/>
    </row>
    <row r="31" spans="1:27" ht="18.75" thickBot="1" x14ac:dyDescent="0.3">
      <c r="A31" s="121">
        <v>58</v>
      </c>
      <c r="B31" s="110">
        <v>42427</v>
      </c>
      <c r="C31" s="37">
        <v>6397.5</v>
      </c>
      <c r="D31" s="40">
        <v>1102.5</v>
      </c>
      <c r="E31" s="98">
        <v>146.25</v>
      </c>
      <c r="F31" s="100">
        <f t="shared" si="1"/>
        <v>7646.25</v>
      </c>
      <c r="G31" s="39">
        <v>0</v>
      </c>
      <c r="H31" s="41">
        <v>0</v>
      </c>
      <c r="I31" s="100">
        <f t="shared" si="2"/>
        <v>7646.25</v>
      </c>
      <c r="J31" s="17"/>
      <c r="K31" s="63">
        <f t="shared" si="3"/>
        <v>42427</v>
      </c>
      <c r="L31" s="15">
        <f t="shared" si="7"/>
        <v>853</v>
      </c>
      <c r="M31" s="15">
        <f t="shared" si="8"/>
        <v>294</v>
      </c>
      <c r="N31" s="78">
        <f t="shared" si="4"/>
        <v>39</v>
      </c>
      <c r="O31" s="102">
        <f t="shared" si="5"/>
        <v>1186</v>
      </c>
      <c r="P31" s="27"/>
      <c r="Q31" s="105">
        <f t="shared" si="6"/>
        <v>42427</v>
      </c>
      <c r="R31" s="86">
        <v>8</v>
      </c>
      <c r="S31" s="83"/>
      <c r="T31" s="5"/>
      <c r="U31" s="6"/>
      <c r="V31" s="3"/>
      <c r="W31" s="6">
        <v>4</v>
      </c>
      <c r="X31" s="83"/>
      <c r="Y31" s="5"/>
      <c r="Z31" s="6">
        <f t="shared" si="0"/>
        <v>4</v>
      </c>
      <c r="AA31" s="3"/>
    </row>
    <row r="32" spans="1:27" ht="18.75" thickBot="1" x14ac:dyDescent="0.3">
      <c r="A32" s="121">
        <v>59</v>
      </c>
      <c r="B32" s="110">
        <v>42428</v>
      </c>
      <c r="C32" s="37">
        <v>5332.5</v>
      </c>
      <c r="D32" s="40">
        <v>750</v>
      </c>
      <c r="E32" s="98">
        <v>0</v>
      </c>
      <c r="F32" s="100">
        <f t="shared" si="1"/>
        <v>6082.5</v>
      </c>
      <c r="G32" s="39">
        <v>0</v>
      </c>
      <c r="H32" s="41">
        <v>0</v>
      </c>
      <c r="I32" s="100">
        <f t="shared" si="2"/>
        <v>6082.5</v>
      </c>
      <c r="J32" s="17"/>
      <c r="K32" s="63">
        <f t="shared" si="3"/>
        <v>42428</v>
      </c>
      <c r="L32" s="15">
        <f t="shared" si="7"/>
        <v>711</v>
      </c>
      <c r="M32" s="15">
        <f t="shared" si="8"/>
        <v>200</v>
      </c>
      <c r="N32" s="78">
        <f t="shared" si="4"/>
        <v>0</v>
      </c>
      <c r="O32" s="102">
        <f t="shared" si="5"/>
        <v>911</v>
      </c>
      <c r="P32" s="27"/>
      <c r="Q32" s="105">
        <f t="shared" si="6"/>
        <v>42428</v>
      </c>
      <c r="R32" s="86">
        <v>8</v>
      </c>
      <c r="S32" s="83"/>
      <c r="T32" s="5"/>
      <c r="U32" s="6"/>
      <c r="V32" s="3"/>
      <c r="W32" s="88">
        <v>4</v>
      </c>
      <c r="X32" s="83"/>
      <c r="Y32" s="5"/>
      <c r="Z32" s="6">
        <f t="shared" si="0"/>
        <v>4</v>
      </c>
      <c r="AA32" s="3"/>
    </row>
    <row r="33" spans="1:27" ht="18.75" thickBot="1" x14ac:dyDescent="0.3">
      <c r="A33" s="121">
        <v>60</v>
      </c>
      <c r="B33" s="110">
        <v>42429</v>
      </c>
      <c r="C33" s="37">
        <v>7717.5</v>
      </c>
      <c r="D33" s="40">
        <v>1110</v>
      </c>
      <c r="E33" s="98">
        <v>315</v>
      </c>
      <c r="F33" s="100">
        <f t="shared" si="1"/>
        <v>9142.5</v>
      </c>
      <c r="G33" s="39">
        <v>0</v>
      </c>
      <c r="H33" s="41">
        <v>0</v>
      </c>
      <c r="I33" s="100">
        <f t="shared" si="2"/>
        <v>9142.5</v>
      </c>
      <c r="J33" s="17"/>
      <c r="K33" s="63">
        <f t="shared" si="3"/>
        <v>42429</v>
      </c>
      <c r="L33" s="15">
        <f t="shared" si="7"/>
        <v>1029</v>
      </c>
      <c r="M33" s="15">
        <f t="shared" si="8"/>
        <v>296</v>
      </c>
      <c r="N33" s="78">
        <f t="shared" si="4"/>
        <v>84</v>
      </c>
      <c r="O33" s="102">
        <f t="shared" si="5"/>
        <v>1409</v>
      </c>
      <c r="P33" s="27"/>
      <c r="Q33" s="105">
        <f t="shared" si="6"/>
        <v>42429</v>
      </c>
      <c r="R33" s="86">
        <v>7</v>
      </c>
      <c r="S33" s="83"/>
      <c r="T33" s="5"/>
      <c r="U33" s="6"/>
      <c r="V33" s="3"/>
      <c r="W33" s="88">
        <v>4</v>
      </c>
      <c r="X33" s="83"/>
      <c r="Y33" s="5"/>
      <c r="Z33" s="6">
        <f t="shared" si="0"/>
        <v>4</v>
      </c>
      <c r="AA33" s="3"/>
    </row>
    <row r="34" spans="1:27" ht="18.75" thickBot="1" x14ac:dyDescent="0.3">
      <c r="A34" s="3"/>
      <c r="B34" s="110"/>
      <c r="C34" s="37"/>
      <c r="D34" s="40"/>
      <c r="E34" s="98"/>
      <c r="F34" s="100">
        <f t="shared" si="1"/>
        <v>0</v>
      </c>
      <c r="G34" s="39"/>
      <c r="H34" s="41">
        <v>0</v>
      </c>
      <c r="I34" s="100">
        <f t="shared" si="2"/>
        <v>0</v>
      </c>
      <c r="J34" s="17"/>
      <c r="K34" s="63"/>
      <c r="L34" s="15">
        <f t="shared" si="7"/>
        <v>0</v>
      </c>
      <c r="M34" s="15">
        <f t="shared" si="8"/>
        <v>0</v>
      </c>
      <c r="N34" s="78">
        <f t="shared" si="4"/>
        <v>0</v>
      </c>
      <c r="O34" s="102">
        <f t="shared" si="5"/>
        <v>0</v>
      </c>
      <c r="P34" s="27"/>
      <c r="Q34" s="105"/>
      <c r="R34" s="86"/>
      <c r="S34" s="83"/>
      <c r="T34" s="5"/>
      <c r="U34" s="6"/>
      <c r="V34" s="3"/>
      <c r="W34" s="6"/>
      <c r="X34" s="83"/>
      <c r="Y34" s="5"/>
      <c r="Z34" s="6">
        <f t="shared" si="0"/>
        <v>0</v>
      </c>
      <c r="AA34" s="3"/>
    </row>
    <row r="35" spans="1:27" ht="18.75" thickBot="1" x14ac:dyDescent="0.3">
      <c r="A35" s="3"/>
      <c r="B35" s="110"/>
      <c r="C35" s="39"/>
      <c r="D35" s="40"/>
      <c r="E35" s="38"/>
      <c r="F35" s="101">
        <f t="shared" si="1"/>
        <v>0</v>
      </c>
      <c r="G35" s="43"/>
      <c r="H35" s="44">
        <v>0</v>
      </c>
      <c r="I35" s="100">
        <f t="shared" si="2"/>
        <v>0</v>
      </c>
      <c r="J35" s="17"/>
      <c r="K35" s="63"/>
      <c r="L35" s="15">
        <f t="shared" si="7"/>
        <v>0</v>
      </c>
      <c r="M35" s="15">
        <f>D35/3.75</f>
        <v>0</v>
      </c>
      <c r="N35" s="78">
        <f t="shared" si="4"/>
        <v>0</v>
      </c>
      <c r="O35" s="103">
        <f t="shared" si="5"/>
        <v>0</v>
      </c>
      <c r="P35" s="27"/>
      <c r="Q35" s="105"/>
      <c r="R35" s="86"/>
      <c r="S35" s="83"/>
      <c r="T35" s="5"/>
      <c r="U35" s="6"/>
      <c r="V35" s="3"/>
      <c r="W35" s="6"/>
      <c r="X35" s="45"/>
      <c r="Y35" s="46"/>
      <c r="Z35" s="6">
        <f t="shared" si="0"/>
        <v>0</v>
      </c>
      <c r="AA35" s="3"/>
    </row>
    <row r="36" spans="1:27" ht="18.75" thickBot="1" x14ac:dyDescent="0.3">
      <c r="A36" s="3"/>
      <c r="B36" s="140" t="s">
        <v>9</v>
      </c>
      <c r="C36" s="95">
        <f>SUM(C5:C35)</f>
        <v>233625</v>
      </c>
      <c r="D36" s="96">
        <f>SUM(D5:D35)</f>
        <v>44377.5</v>
      </c>
      <c r="E36" s="96">
        <f>SUM(E5:E35)</f>
        <v>2366.25</v>
      </c>
      <c r="F36" s="113">
        <f t="shared" si="1"/>
        <v>280368.75</v>
      </c>
      <c r="G36" s="114">
        <f>SUM(G5:G35)</f>
        <v>51550</v>
      </c>
      <c r="H36" s="118">
        <f>SUM(H5:H35)</f>
        <v>0</v>
      </c>
      <c r="I36" s="115">
        <f>SUM(I5:I35)</f>
        <v>331918.75</v>
      </c>
      <c r="J36" s="28"/>
      <c r="K36" s="89" t="s">
        <v>9</v>
      </c>
      <c r="L36" s="74">
        <f>SUM(L5:L35)</f>
        <v>31150</v>
      </c>
      <c r="M36" s="75">
        <f>SUM(M5:M35)</f>
        <v>11834</v>
      </c>
      <c r="N36" s="75">
        <f>SUM(N5:N35)</f>
        <v>631</v>
      </c>
      <c r="O36" s="104">
        <f t="shared" si="5"/>
        <v>43615</v>
      </c>
      <c r="P36" s="29"/>
      <c r="Q36" s="111" t="s">
        <v>9</v>
      </c>
      <c r="R36" s="90">
        <f>SUM(R5:R35)</f>
        <v>257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142</v>
      </c>
      <c r="X36" s="84">
        <f>SUM(X5:X34)</f>
        <v>0</v>
      </c>
      <c r="Y36" s="25">
        <f>SUM(Y5:Y34)</f>
        <v>0</v>
      </c>
      <c r="Z36" s="16">
        <f>SUM(Z5:Z34)</f>
        <v>142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I36-'[1]FEB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1974.4278169014085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7536.2903225806449</v>
      </c>
      <c r="D43" s="19">
        <f>SUM(D36:D36)/D44</f>
        <v>1431.5322580645161</v>
      </c>
      <c r="E43" s="19"/>
      <c r="F43" s="19"/>
      <c r="G43" s="19">
        <f>SUM(G36:G36)/G44</f>
        <v>1662.9032258064517</v>
      </c>
      <c r="H43" s="20">
        <f>H36/C44</f>
        <v>0</v>
      </c>
      <c r="I43" s="19">
        <f>SUM(I36:I36)/I44</f>
        <v>10707.056451612903</v>
      </c>
      <c r="J43" s="19"/>
      <c r="K43" s="18"/>
      <c r="L43" s="19">
        <f>SUM(L36:L36)/L44</f>
        <v>1004.8387096774194</v>
      </c>
      <c r="M43" s="19">
        <f>SUM(M36:M36)/M44</f>
        <v>381.74193548387098</v>
      </c>
      <c r="N43" s="19"/>
      <c r="O43" s="19">
        <f>SUM(O36:O36)/O44</f>
        <v>1406.9354838709678</v>
      </c>
      <c r="P43" s="19"/>
      <c r="Q43" s="18"/>
      <c r="R43" s="21">
        <f>R36/R44</f>
        <v>8.2903225806451619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4.580645161290323</v>
      </c>
      <c r="X43" s="21">
        <f>X36/X44</f>
        <v>0</v>
      </c>
      <c r="Y43" s="21">
        <f>Y36/Y44</f>
        <v>0</v>
      </c>
      <c r="Z43" s="21">
        <f>Z36/Z44</f>
        <v>4.580645161290323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L3:N3"/>
    <mergeCell ref="R3:W3"/>
    <mergeCell ref="C3:F3"/>
  </mergeCells>
  <pageMargins left="0.75" right="0.75" top="1" bottom="1" header="0" footer="0"/>
  <pageSetup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25" activePane="bottomRight" state="frozen"/>
      <selection activeCell="W24" sqref="W24"/>
      <selection pane="topRight" activeCell="W24" sqref="W24"/>
      <selection pane="bottomLeft" activeCell="W24" sqref="W24"/>
      <selection pane="bottomRight" activeCell="D6" sqref="D6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42430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42430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42430</v>
      </c>
      <c r="P2" s="34"/>
      <c r="Q2" s="92" t="s">
        <v>36</v>
      </c>
      <c r="R2" s="80"/>
      <c r="S2" s="61"/>
      <c r="T2" s="61"/>
      <c r="U2" s="61"/>
      <c r="W2" s="81">
        <f>F1</f>
        <v>42430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61</v>
      </c>
      <c r="B5" s="110">
        <v>42430</v>
      </c>
      <c r="C5" s="37">
        <v>7582.5</v>
      </c>
      <c r="D5" s="37">
        <v>1455</v>
      </c>
      <c r="E5" s="97">
        <v>431.25</v>
      </c>
      <c r="F5" s="99">
        <f>SUM(C5+D5+E5)</f>
        <v>9468.75</v>
      </c>
      <c r="G5" s="36">
        <v>8700</v>
      </c>
      <c r="H5" s="38">
        <v>0</v>
      </c>
      <c r="I5" s="100">
        <f>F5+G5+H5</f>
        <v>18168.75</v>
      </c>
      <c r="J5" s="17"/>
      <c r="K5" s="63">
        <f>B5</f>
        <v>42430</v>
      </c>
      <c r="L5" s="15">
        <f>C5/7.5</f>
        <v>1011</v>
      </c>
      <c r="M5" s="15">
        <f>D5/3.75</f>
        <v>388</v>
      </c>
      <c r="N5" s="78">
        <f>E5/3.75</f>
        <v>115</v>
      </c>
      <c r="O5" s="102">
        <f>SUM(L5:N5)</f>
        <v>1514</v>
      </c>
      <c r="P5" s="27"/>
      <c r="Q5" s="105">
        <f>B5</f>
        <v>42430</v>
      </c>
      <c r="R5" s="85">
        <v>8</v>
      </c>
      <c r="S5" s="82"/>
      <c r="T5" s="13"/>
      <c r="U5" s="14"/>
      <c r="V5" s="3"/>
      <c r="W5" s="87">
        <v>4</v>
      </c>
      <c r="X5" s="82"/>
      <c r="Y5" s="13"/>
      <c r="Z5" s="14">
        <f t="shared" ref="Z5:Z35" si="0">SUM(W5:Y5)</f>
        <v>4</v>
      </c>
      <c r="AA5" s="3"/>
    </row>
    <row r="6" spans="1:29" ht="18.75" thickBot="1" x14ac:dyDescent="0.3">
      <c r="A6" s="120">
        <v>62</v>
      </c>
      <c r="B6" s="110">
        <v>42431</v>
      </c>
      <c r="C6" s="37">
        <v>7477.5</v>
      </c>
      <c r="D6" s="40">
        <v>1522.5</v>
      </c>
      <c r="E6" s="98">
        <v>506.25</v>
      </c>
      <c r="F6" s="100">
        <f t="shared" ref="F6:F36" si="1">SUM(C6+D6+E6)</f>
        <v>9506.25</v>
      </c>
      <c r="G6" s="39">
        <v>0</v>
      </c>
      <c r="H6" s="41">
        <v>0</v>
      </c>
      <c r="I6" s="100">
        <f t="shared" ref="I6:I35" si="2">F6+G6+H6</f>
        <v>9506.25</v>
      </c>
      <c r="J6" s="17"/>
      <c r="K6" s="63">
        <f t="shared" ref="K6:K35" si="3">B6</f>
        <v>42431</v>
      </c>
      <c r="L6" s="15">
        <f>C6/7.5</f>
        <v>997</v>
      </c>
      <c r="M6" s="15">
        <f>D6/3.75</f>
        <v>406</v>
      </c>
      <c r="N6" s="78">
        <f t="shared" ref="N6:N35" si="4">E6/3.75</f>
        <v>135</v>
      </c>
      <c r="O6" s="102">
        <f t="shared" ref="O6:O36" si="5">SUM(L6:N6)</f>
        <v>1538</v>
      </c>
      <c r="P6" s="27"/>
      <c r="Q6" s="105">
        <f t="shared" ref="Q6:Q35" si="6">B6</f>
        <v>42431</v>
      </c>
      <c r="R6" s="86">
        <v>9</v>
      </c>
      <c r="S6" s="83"/>
      <c r="T6" s="5"/>
      <c r="U6" s="6"/>
      <c r="V6" s="3"/>
      <c r="W6" s="6">
        <v>5</v>
      </c>
      <c r="X6" s="83"/>
      <c r="Y6" s="5"/>
      <c r="Z6" s="6">
        <f t="shared" si="0"/>
        <v>5</v>
      </c>
      <c r="AA6" s="3"/>
    </row>
    <row r="7" spans="1:29" ht="18.75" thickBot="1" x14ac:dyDescent="0.3">
      <c r="A7" s="120">
        <v>63</v>
      </c>
      <c r="B7" s="110">
        <v>42432</v>
      </c>
      <c r="C7" s="37">
        <v>6247.5</v>
      </c>
      <c r="D7" s="40">
        <v>1492.5</v>
      </c>
      <c r="E7" s="98">
        <v>626.25</v>
      </c>
      <c r="F7" s="100">
        <f t="shared" si="1"/>
        <v>8366.25</v>
      </c>
      <c r="G7" s="39">
        <v>0</v>
      </c>
      <c r="H7" s="41">
        <v>0</v>
      </c>
      <c r="I7" s="100">
        <f t="shared" si="2"/>
        <v>8366.25</v>
      </c>
      <c r="J7" s="17"/>
      <c r="K7" s="63">
        <f t="shared" si="3"/>
        <v>42432</v>
      </c>
      <c r="L7" s="15">
        <f t="shared" ref="L7:L35" si="7">C7/7.5</f>
        <v>833</v>
      </c>
      <c r="M7" s="15">
        <f t="shared" ref="M7:M34" si="8">D7/3.75</f>
        <v>398</v>
      </c>
      <c r="N7" s="78">
        <f t="shared" si="4"/>
        <v>167</v>
      </c>
      <c r="O7" s="102">
        <f t="shared" si="5"/>
        <v>1398</v>
      </c>
      <c r="P7" s="27"/>
      <c r="Q7" s="105">
        <f t="shared" si="6"/>
        <v>42432</v>
      </c>
      <c r="R7" s="86">
        <v>6</v>
      </c>
      <c r="S7" s="83"/>
      <c r="T7" s="5"/>
      <c r="U7" s="6"/>
      <c r="V7" s="3"/>
      <c r="W7" s="6">
        <v>4</v>
      </c>
      <c r="X7" s="83"/>
      <c r="Y7" s="5"/>
      <c r="Z7" s="6">
        <f t="shared" si="0"/>
        <v>4</v>
      </c>
      <c r="AA7" s="3"/>
    </row>
    <row r="8" spans="1:29" ht="18.75" thickBot="1" x14ac:dyDescent="0.3">
      <c r="A8" s="121">
        <v>64</v>
      </c>
      <c r="B8" s="110">
        <v>42433</v>
      </c>
      <c r="C8" s="37">
        <v>10440</v>
      </c>
      <c r="D8" s="40">
        <v>1927.5</v>
      </c>
      <c r="E8" s="98">
        <v>618.75</v>
      </c>
      <c r="F8" s="100">
        <f t="shared" si="1"/>
        <v>12986.25</v>
      </c>
      <c r="G8" s="39">
        <v>0</v>
      </c>
      <c r="H8" s="41">
        <v>0</v>
      </c>
      <c r="I8" s="100">
        <f t="shared" si="2"/>
        <v>12986.25</v>
      </c>
      <c r="J8" s="17"/>
      <c r="K8" s="63">
        <f t="shared" si="3"/>
        <v>42433</v>
      </c>
      <c r="L8" s="15">
        <f t="shared" si="7"/>
        <v>1392</v>
      </c>
      <c r="M8" s="15">
        <f t="shared" si="8"/>
        <v>514</v>
      </c>
      <c r="N8" s="78">
        <f t="shared" si="4"/>
        <v>165</v>
      </c>
      <c r="O8" s="102">
        <f t="shared" si="5"/>
        <v>2071</v>
      </c>
      <c r="P8" s="27"/>
      <c r="Q8" s="105">
        <f t="shared" si="6"/>
        <v>42433</v>
      </c>
      <c r="R8" s="86">
        <v>9</v>
      </c>
      <c r="S8" s="83"/>
      <c r="T8" s="5"/>
      <c r="U8" s="6"/>
      <c r="V8" s="3"/>
      <c r="W8" s="6">
        <v>5</v>
      </c>
      <c r="X8" s="83"/>
      <c r="Y8" s="5"/>
      <c r="Z8" s="6">
        <f t="shared" si="0"/>
        <v>5</v>
      </c>
      <c r="AA8" s="3"/>
    </row>
    <row r="9" spans="1:29" ht="18.75" thickBot="1" x14ac:dyDescent="0.3">
      <c r="A9" s="121">
        <v>65</v>
      </c>
      <c r="B9" s="110">
        <v>42434</v>
      </c>
      <c r="C9" s="37">
        <v>9322.5</v>
      </c>
      <c r="D9" s="40">
        <v>1455</v>
      </c>
      <c r="E9" s="98">
        <v>243.75</v>
      </c>
      <c r="F9" s="100">
        <f t="shared" si="1"/>
        <v>11021.25</v>
      </c>
      <c r="G9" s="39">
        <v>0</v>
      </c>
      <c r="H9" s="41">
        <v>0</v>
      </c>
      <c r="I9" s="100">
        <f t="shared" si="2"/>
        <v>11021.25</v>
      </c>
      <c r="J9" s="17"/>
      <c r="K9" s="63">
        <f t="shared" si="3"/>
        <v>42434</v>
      </c>
      <c r="L9" s="15">
        <f t="shared" si="7"/>
        <v>1243</v>
      </c>
      <c r="M9" s="15">
        <f t="shared" si="8"/>
        <v>388</v>
      </c>
      <c r="N9" s="78">
        <f t="shared" si="4"/>
        <v>65</v>
      </c>
      <c r="O9" s="102">
        <f t="shared" si="5"/>
        <v>1696</v>
      </c>
      <c r="P9" s="27"/>
      <c r="Q9" s="105">
        <f t="shared" si="6"/>
        <v>42434</v>
      </c>
      <c r="R9" s="86">
        <v>10</v>
      </c>
      <c r="S9" s="83"/>
      <c r="T9" s="5"/>
      <c r="U9" s="6"/>
      <c r="V9" s="3"/>
      <c r="W9" s="6">
        <v>5</v>
      </c>
      <c r="X9" s="83"/>
      <c r="Y9" s="5"/>
      <c r="Z9" s="6">
        <f t="shared" si="0"/>
        <v>5</v>
      </c>
      <c r="AA9" s="3"/>
    </row>
    <row r="10" spans="1:29" ht="18.75" thickBot="1" x14ac:dyDescent="0.3">
      <c r="A10" s="121">
        <v>66</v>
      </c>
      <c r="B10" s="110">
        <v>42435</v>
      </c>
      <c r="C10" s="37">
        <v>5017.5</v>
      </c>
      <c r="D10" s="40">
        <v>645</v>
      </c>
      <c r="E10" s="98">
        <v>0</v>
      </c>
      <c r="F10" s="100">
        <f t="shared" si="1"/>
        <v>5662.5</v>
      </c>
      <c r="G10" s="39">
        <v>0</v>
      </c>
      <c r="H10" s="41">
        <v>0</v>
      </c>
      <c r="I10" s="100">
        <f t="shared" si="2"/>
        <v>5662.5</v>
      </c>
      <c r="J10" s="17"/>
      <c r="K10" s="63">
        <f t="shared" si="3"/>
        <v>42435</v>
      </c>
      <c r="L10" s="15">
        <f t="shared" si="7"/>
        <v>669</v>
      </c>
      <c r="M10" s="15">
        <f t="shared" si="8"/>
        <v>172</v>
      </c>
      <c r="N10" s="78">
        <f t="shared" si="4"/>
        <v>0</v>
      </c>
      <c r="O10" s="102">
        <f t="shared" si="5"/>
        <v>841</v>
      </c>
      <c r="P10" s="27"/>
      <c r="Q10" s="105">
        <f t="shared" si="6"/>
        <v>42435</v>
      </c>
      <c r="R10" s="86">
        <v>7</v>
      </c>
      <c r="S10" s="83"/>
      <c r="T10" s="5"/>
      <c r="U10" s="6"/>
      <c r="V10" s="3"/>
      <c r="W10" s="6">
        <v>5</v>
      </c>
      <c r="X10" s="83"/>
      <c r="Y10" s="5"/>
      <c r="Z10" s="6">
        <f t="shared" si="0"/>
        <v>5</v>
      </c>
      <c r="AA10" s="3"/>
    </row>
    <row r="11" spans="1:29" ht="18.75" thickBot="1" x14ac:dyDescent="0.3">
      <c r="A11" s="121">
        <v>67</v>
      </c>
      <c r="B11" s="110">
        <v>42436</v>
      </c>
      <c r="C11" s="37">
        <v>7537.5</v>
      </c>
      <c r="D11" s="40">
        <v>885</v>
      </c>
      <c r="E11" s="98">
        <v>491.25</v>
      </c>
      <c r="F11" s="100">
        <f t="shared" si="1"/>
        <v>8913.75</v>
      </c>
      <c r="G11" s="39">
        <v>0</v>
      </c>
      <c r="H11" s="41">
        <v>0</v>
      </c>
      <c r="I11" s="100">
        <f t="shared" si="2"/>
        <v>8913.75</v>
      </c>
      <c r="J11" s="17"/>
      <c r="K11" s="63">
        <f t="shared" si="3"/>
        <v>42436</v>
      </c>
      <c r="L11" s="15">
        <f t="shared" si="7"/>
        <v>1005</v>
      </c>
      <c r="M11" s="15">
        <f t="shared" si="8"/>
        <v>236</v>
      </c>
      <c r="N11" s="78">
        <f t="shared" si="4"/>
        <v>131</v>
      </c>
      <c r="O11" s="102">
        <f t="shared" si="5"/>
        <v>1372</v>
      </c>
      <c r="P11" s="27"/>
      <c r="Q11" s="105">
        <f t="shared" si="6"/>
        <v>42436</v>
      </c>
      <c r="R11" s="86">
        <v>8</v>
      </c>
      <c r="S11" s="83"/>
      <c r="T11" s="5"/>
      <c r="U11" s="6"/>
      <c r="V11" s="3"/>
      <c r="W11" s="6">
        <v>5</v>
      </c>
      <c r="X11" s="83"/>
      <c r="Y11" s="5"/>
      <c r="Z11" s="6">
        <f t="shared" si="0"/>
        <v>5</v>
      </c>
      <c r="AA11" s="3"/>
    </row>
    <row r="12" spans="1:29" ht="18.75" thickBot="1" x14ac:dyDescent="0.3">
      <c r="A12" s="121">
        <v>68</v>
      </c>
      <c r="B12" s="110">
        <v>42437</v>
      </c>
      <c r="C12" s="37">
        <v>6600</v>
      </c>
      <c r="D12" s="40">
        <v>1087.5</v>
      </c>
      <c r="E12" s="98">
        <v>431.25</v>
      </c>
      <c r="F12" s="100">
        <f t="shared" si="1"/>
        <v>8118.75</v>
      </c>
      <c r="G12" s="39">
        <v>0</v>
      </c>
      <c r="H12" s="41">
        <v>0</v>
      </c>
      <c r="I12" s="100">
        <f t="shared" si="2"/>
        <v>8118.75</v>
      </c>
      <c r="J12" s="17"/>
      <c r="K12" s="63">
        <f t="shared" si="3"/>
        <v>42437</v>
      </c>
      <c r="L12" s="15">
        <f t="shared" si="7"/>
        <v>880</v>
      </c>
      <c r="M12" s="15">
        <f t="shared" si="8"/>
        <v>290</v>
      </c>
      <c r="N12" s="78">
        <f t="shared" si="4"/>
        <v>115</v>
      </c>
      <c r="O12" s="102">
        <f t="shared" si="5"/>
        <v>1285</v>
      </c>
      <c r="P12" s="27"/>
      <c r="Q12" s="105">
        <f t="shared" si="6"/>
        <v>42437</v>
      </c>
      <c r="R12" s="86">
        <v>8</v>
      </c>
      <c r="S12" s="83"/>
      <c r="T12" s="5"/>
      <c r="U12" s="6"/>
      <c r="V12" s="3"/>
      <c r="W12" s="6">
        <v>5</v>
      </c>
      <c r="X12" s="83"/>
      <c r="Y12" s="5"/>
      <c r="Z12" s="6">
        <f t="shared" si="0"/>
        <v>5</v>
      </c>
      <c r="AA12" s="3"/>
    </row>
    <row r="13" spans="1:29" ht="18.75" thickBot="1" x14ac:dyDescent="0.3">
      <c r="A13" s="121">
        <v>69</v>
      </c>
      <c r="B13" s="110">
        <v>42438</v>
      </c>
      <c r="C13" s="37">
        <v>5287.5</v>
      </c>
      <c r="D13" s="40">
        <v>982.5</v>
      </c>
      <c r="E13" s="98">
        <v>322.5</v>
      </c>
      <c r="F13" s="100">
        <f t="shared" si="1"/>
        <v>6592.5</v>
      </c>
      <c r="G13" s="39">
        <v>0</v>
      </c>
      <c r="H13" s="41">
        <v>0</v>
      </c>
      <c r="I13" s="100">
        <f t="shared" si="2"/>
        <v>6592.5</v>
      </c>
      <c r="J13" s="17"/>
      <c r="K13" s="63">
        <f t="shared" si="3"/>
        <v>42438</v>
      </c>
      <c r="L13" s="15">
        <f t="shared" si="7"/>
        <v>705</v>
      </c>
      <c r="M13" s="15">
        <f t="shared" si="8"/>
        <v>262</v>
      </c>
      <c r="N13" s="78">
        <f t="shared" si="4"/>
        <v>86</v>
      </c>
      <c r="O13" s="102">
        <f t="shared" si="5"/>
        <v>1053</v>
      </c>
      <c r="P13" s="27"/>
      <c r="Q13" s="105">
        <f t="shared" si="6"/>
        <v>42438</v>
      </c>
      <c r="R13" s="86">
        <v>7</v>
      </c>
      <c r="S13" s="83"/>
      <c r="T13" s="5"/>
      <c r="U13" s="6"/>
      <c r="V13" s="3"/>
      <c r="W13" s="6">
        <v>5</v>
      </c>
      <c r="X13" s="83"/>
      <c r="Y13" s="5"/>
      <c r="Z13" s="6">
        <f t="shared" si="0"/>
        <v>5</v>
      </c>
      <c r="AA13" s="3"/>
    </row>
    <row r="14" spans="1:29" ht="18.75" thickBot="1" x14ac:dyDescent="0.3">
      <c r="A14" s="121">
        <v>70</v>
      </c>
      <c r="B14" s="110">
        <v>42439</v>
      </c>
      <c r="C14" s="37">
        <v>7102.5</v>
      </c>
      <c r="D14" s="40">
        <v>1215</v>
      </c>
      <c r="E14" s="98">
        <v>521.25</v>
      </c>
      <c r="F14" s="100">
        <f t="shared" si="1"/>
        <v>8838.75</v>
      </c>
      <c r="G14" s="39">
        <v>0</v>
      </c>
      <c r="H14" s="41">
        <v>0</v>
      </c>
      <c r="I14" s="100">
        <f t="shared" si="2"/>
        <v>8838.75</v>
      </c>
      <c r="J14" s="17"/>
      <c r="K14" s="63">
        <f t="shared" si="3"/>
        <v>42439</v>
      </c>
      <c r="L14" s="15">
        <f t="shared" si="7"/>
        <v>947</v>
      </c>
      <c r="M14" s="15">
        <f t="shared" si="8"/>
        <v>324</v>
      </c>
      <c r="N14" s="78">
        <f t="shared" si="4"/>
        <v>139</v>
      </c>
      <c r="O14" s="102">
        <f t="shared" si="5"/>
        <v>1410</v>
      </c>
      <c r="P14" s="27"/>
      <c r="Q14" s="105">
        <f t="shared" si="6"/>
        <v>42439</v>
      </c>
      <c r="R14" s="86">
        <v>9</v>
      </c>
      <c r="S14" s="83"/>
      <c r="T14" s="5"/>
      <c r="U14" s="6"/>
      <c r="V14" s="3"/>
      <c r="W14" s="6">
        <v>5</v>
      </c>
      <c r="X14" s="83"/>
      <c r="Y14" s="5"/>
      <c r="Z14" s="6">
        <f t="shared" si="0"/>
        <v>5</v>
      </c>
      <c r="AA14" s="3"/>
    </row>
    <row r="15" spans="1:29" ht="18.75" thickBot="1" x14ac:dyDescent="0.3">
      <c r="A15" s="121">
        <v>71</v>
      </c>
      <c r="B15" s="110">
        <v>42440</v>
      </c>
      <c r="C15" s="37">
        <v>9907.5</v>
      </c>
      <c r="D15" s="40">
        <v>1680</v>
      </c>
      <c r="E15" s="98">
        <v>645</v>
      </c>
      <c r="F15" s="100">
        <f t="shared" si="1"/>
        <v>12232.5</v>
      </c>
      <c r="G15" s="39">
        <v>0</v>
      </c>
      <c r="H15" s="41">
        <v>0</v>
      </c>
      <c r="I15" s="100">
        <f t="shared" si="2"/>
        <v>12232.5</v>
      </c>
      <c r="J15" s="17"/>
      <c r="K15" s="63">
        <f t="shared" si="3"/>
        <v>42440</v>
      </c>
      <c r="L15" s="15">
        <f t="shared" si="7"/>
        <v>1321</v>
      </c>
      <c r="M15" s="15">
        <f t="shared" si="8"/>
        <v>448</v>
      </c>
      <c r="N15" s="78">
        <f t="shared" si="4"/>
        <v>172</v>
      </c>
      <c r="O15" s="102">
        <f t="shared" si="5"/>
        <v>1941</v>
      </c>
      <c r="P15" s="27"/>
      <c r="Q15" s="105">
        <f t="shared" si="6"/>
        <v>42440</v>
      </c>
      <c r="R15" s="86">
        <v>10</v>
      </c>
      <c r="S15" s="83"/>
      <c r="T15" s="5"/>
      <c r="U15" s="6"/>
      <c r="V15" s="3"/>
      <c r="W15" s="6">
        <v>5</v>
      </c>
      <c r="X15" s="83"/>
      <c r="Y15" s="5"/>
      <c r="Z15" s="6">
        <f t="shared" si="0"/>
        <v>5</v>
      </c>
      <c r="AA15" s="3"/>
    </row>
    <row r="16" spans="1:29" ht="18.75" thickBot="1" x14ac:dyDescent="0.3">
      <c r="A16" s="121">
        <v>72</v>
      </c>
      <c r="B16" s="110">
        <v>42441</v>
      </c>
      <c r="C16" s="37">
        <v>8122.5</v>
      </c>
      <c r="D16" s="40">
        <v>1147.5</v>
      </c>
      <c r="E16" s="98">
        <v>195</v>
      </c>
      <c r="F16" s="100">
        <f t="shared" si="1"/>
        <v>9465</v>
      </c>
      <c r="G16" s="39">
        <v>0</v>
      </c>
      <c r="H16" s="41">
        <v>0</v>
      </c>
      <c r="I16" s="100">
        <f t="shared" si="2"/>
        <v>9465</v>
      </c>
      <c r="J16" s="17"/>
      <c r="K16" s="63">
        <f t="shared" si="3"/>
        <v>42441</v>
      </c>
      <c r="L16" s="15">
        <f t="shared" si="7"/>
        <v>1083</v>
      </c>
      <c r="M16" s="15">
        <f t="shared" si="8"/>
        <v>306</v>
      </c>
      <c r="N16" s="78">
        <f t="shared" si="4"/>
        <v>52</v>
      </c>
      <c r="O16" s="102">
        <f t="shared" si="5"/>
        <v>1441</v>
      </c>
      <c r="P16" s="27"/>
      <c r="Q16" s="105">
        <f t="shared" si="6"/>
        <v>42441</v>
      </c>
      <c r="R16" s="86">
        <v>9</v>
      </c>
      <c r="S16" s="83"/>
      <c r="T16" s="5"/>
      <c r="U16" s="6"/>
      <c r="V16" s="3"/>
      <c r="W16" s="6">
        <v>5</v>
      </c>
      <c r="X16" s="83"/>
      <c r="Y16" s="5"/>
      <c r="Z16" s="6">
        <f t="shared" si="0"/>
        <v>5</v>
      </c>
      <c r="AA16" s="3"/>
    </row>
    <row r="17" spans="1:27" ht="18.75" thickBot="1" x14ac:dyDescent="0.3">
      <c r="A17" s="121">
        <v>73</v>
      </c>
      <c r="B17" s="110">
        <v>42442</v>
      </c>
      <c r="C17" s="37">
        <v>5047.5</v>
      </c>
      <c r="D17" s="40">
        <v>915</v>
      </c>
      <c r="E17" s="98">
        <v>0</v>
      </c>
      <c r="F17" s="100">
        <f t="shared" si="1"/>
        <v>5962.5</v>
      </c>
      <c r="G17" s="39">
        <v>0</v>
      </c>
      <c r="H17" s="41">
        <v>0</v>
      </c>
      <c r="I17" s="100">
        <f t="shared" si="2"/>
        <v>5962.5</v>
      </c>
      <c r="J17" s="17"/>
      <c r="K17" s="63">
        <f t="shared" si="3"/>
        <v>42442</v>
      </c>
      <c r="L17" s="15">
        <f t="shared" si="7"/>
        <v>673</v>
      </c>
      <c r="M17" s="15">
        <f t="shared" si="8"/>
        <v>244</v>
      </c>
      <c r="N17" s="78">
        <f t="shared" si="4"/>
        <v>0</v>
      </c>
      <c r="O17" s="102">
        <f t="shared" si="5"/>
        <v>917</v>
      </c>
      <c r="P17" s="27"/>
      <c r="Q17" s="105">
        <f t="shared" si="6"/>
        <v>42442</v>
      </c>
      <c r="R17" s="86">
        <v>8</v>
      </c>
      <c r="S17" s="83"/>
      <c r="T17" s="5"/>
      <c r="U17" s="6"/>
      <c r="V17" s="3"/>
      <c r="W17" s="6">
        <v>5</v>
      </c>
      <c r="X17" s="83"/>
      <c r="Y17" s="5"/>
      <c r="Z17" s="6">
        <f t="shared" si="0"/>
        <v>5</v>
      </c>
      <c r="AA17" s="3"/>
    </row>
    <row r="18" spans="1:27" ht="18.75" thickBot="1" x14ac:dyDescent="0.3">
      <c r="A18" s="121">
        <v>74</v>
      </c>
      <c r="B18" s="110">
        <v>42443</v>
      </c>
      <c r="C18" s="37">
        <v>7447.5</v>
      </c>
      <c r="D18" s="40">
        <v>1151.25</v>
      </c>
      <c r="E18" s="98">
        <v>483.75</v>
      </c>
      <c r="F18" s="100">
        <f t="shared" si="1"/>
        <v>9082.5</v>
      </c>
      <c r="G18" s="39">
        <v>0</v>
      </c>
      <c r="H18" s="41">
        <v>0</v>
      </c>
      <c r="I18" s="100">
        <f t="shared" si="2"/>
        <v>9082.5</v>
      </c>
      <c r="J18" s="17"/>
      <c r="K18" s="63">
        <f t="shared" si="3"/>
        <v>42443</v>
      </c>
      <c r="L18" s="15">
        <f t="shared" si="7"/>
        <v>993</v>
      </c>
      <c r="M18" s="15">
        <f t="shared" si="8"/>
        <v>307</v>
      </c>
      <c r="N18" s="78">
        <f t="shared" si="4"/>
        <v>129</v>
      </c>
      <c r="O18" s="102">
        <f t="shared" si="5"/>
        <v>1429</v>
      </c>
      <c r="P18" s="27"/>
      <c r="Q18" s="105">
        <f t="shared" si="6"/>
        <v>42443</v>
      </c>
      <c r="R18" s="86">
        <v>9</v>
      </c>
      <c r="S18" s="83"/>
      <c r="T18" s="5"/>
      <c r="U18" s="6"/>
      <c r="V18" s="3"/>
      <c r="W18" s="6">
        <v>5</v>
      </c>
      <c r="X18" s="83"/>
      <c r="Y18" s="5"/>
      <c r="Z18" s="6">
        <f t="shared" si="0"/>
        <v>5</v>
      </c>
      <c r="AA18" s="3"/>
    </row>
    <row r="19" spans="1:27" ht="18.75" thickBot="1" x14ac:dyDescent="0.3">
      <c r="A19" s="121">
        <v>75</v>
      </c>
      <c r="B19" s="110">
        <v>42444</v>
      </c>
      <c r="C19" s="37">
        <v>9532.5</v>
      </c>
      <c r="D19" s="40">
        <v>1807.5</v>
      </c>
      <c r="E19" s="98">
        <v>528.75</v>
      </c>
      <c r="F19" s="100">
        <f t="shared" si="1"/>
        <v>11868.75</v>
      </c>
      <c r="G19" s="39">
        <v>7000</v>
      </c>
      <c r="H19" s="41">
        <v>0</v>
      </c>
      <c r="I19" s="100">
        <f t="shared" si="2"/>
        <v>18868.75</v>
      </c>
      <c r="J19" s="17"/>
      <c r="K19" s="63">
        <f t="shared" si="3"/>
        <v>42444</v>
      </c>
      <c r="L19" s="15">
        <f t="shared" si="7"/>
        <v>1271</v>
      </c>
      <c r="M19" s="15">
        <f t="shared" si="8"/>
        <v>482</v>
      </c>
      <c r="N19" s="78">
        <f t="shared" si="4"/>
        <v>141</v>
      </c>
      <c r="O19" s="102">
        <f t="shared" si="5"/>
        <v>1894</v>
      </c>
      <c r="P19" s="27"/>
      <c r="Q19" s="105">
        <f t="shared" si="6"/>
        <v>42444</v>
      </c>
      <c r="R19" s="86">
        <v>10</v>
      </c>
      <c r="S19" s="83"/>
      <c r="T19" s="5"/>
      <c r="U19" s="6"/>
      <c r="V19" s="3"/>
      <c r="W19" s="6">
        <v>5</v>
      </c>
      <c r="X19" s="83"/>
      <c r="Y19" s="5"/>
      <c r="Z19" s="6">
        <f t="shared" si="0"/>
        <v>5</v>
      </c>
      <c r="AA19" s="3"/>
    </row>
    <row r="20" spans="1:27" ht="18.75" thickBot="1" x14ac:dyDescent="0.3">
      <c r="A20" s="121">
        <v>76</v>
      </c>
      <c r="B20" s="110">
        <v>42445</v>
      </c>
      <c r="C20" s="37">
        <v>10665</v>
      </c>
      <c r="D20" s="40">
        <v>1552.5</v>
      </c>
      <c r="E20" s="98">
        <v>768.75</v>
      </c>
      <c r="F20" s="100">
        <f t="shared" si="1"/>
        <v>12986.25</v>
      </c>
      <c r="G20" s="39">
        <v>0</v>
      </c>
      <c r="H20" s="41">
        <v>0</v>
      </c>
      <c r="I20" s="100">
        <f t="shared" si="2"/>
        <v>12986.25</v>
      </c>
      <c r="J20" s="17"/>
      <c r="K20" s="63">
        <f t="shared" si="3"/>
        <v>42445</v>
      </c>
      <c r="L20" s="15">
        <f t="shared" si="7"/>
        <v>1422</v>
      </c>
      <c r="M20" s="15">
        <f t="shared" si="8"/>
        <v>414</v>
      </c>
      <c r="N20" s="78">
        <f t="shared" si="4"/>
        <v>205</v>
      </c>
      <c r="O20" s="102">
        <f t="shared" si="5"/>
        <v>2041</v>
      </c>
      <c r="P20" s="27"/>
      <c r="Q20" s="105">
        <f t="shared" si="6"/>
        <v>42445</v>
      </c>
      <c r="R20" s="86">
        <v>10</v>
      </c>
      <c r="S20" s="83"/>
      <c r="T20" s="5"/>
      <c r="U20" s="6"/>
      <c r="V20" s="3"/>
      <c r="W20" s="6">
        <v>5</v>
      </c>
      <c r="X20" s="83"/>
      <c r="Y20" s="5"/>
      <c r="Z20" s="6">
        <f t="shared" si="0"/>
        <v>5</v>
      </c>
      <c r="AA20" s="3"/>
    </row>
    <row r="21" spans="1:27" ht="18.75" thickBot="1" x14ac:dyDescent="0.3">
      <c r="A21" s="121">
        <v>77</v>
      </c>
      <c r="B21" s="110">
        <v>42446</v>
      </c>
      <c r="C21" s="37">
        <v>7815</v>
      </c>
      <c r="D21" s="40">
        <v>1275</v>
      </c>
      <c r="E21" s="98">
        <v>540</v>
      </c>
      <c r="F21" s="100">
        <f t="shared" si="1"/>
        <v>9630</v>
      </c>
      <c r="G21" s="39">
        <v>45390</v>
      </c>
      <c r="H21" s="41">
        <v>0</v>
      </c>
      <c r="I21" s="100">
        <f t="shared" si="2"/>
        <v>55020</v>
      </c>
      <c r="J21" s="17"/>
      <c r="K21" s="63">
        <f t="shared" si="3"/>
        <v>42446</v>
      </c>
      <c r="L21" s="15">
        <f t="shared" si="7"/>
        <v>1042</v>
      </c>
      <c r="M21" s="15">
        <f t="shared" si="8"/>
        <v>340</v>
      </c>
      <c r="N21" s="78">
        <f t="shared" si="4"/>
        <v>144</v>
      </c>
      <c r="O21" s="102">
        <f t="shared" si="5"/>
        <v>1526</v>
      </c>
      <c r="P21" s="27"/>
      <c r="Q21" s="105">
        <f t="shared" si="6"/>
        <v>42446</v>
      </c>
      <c r="R21" s="86">
        <v>9</v>
      </c>
      <c r="S21" s="83"/>
      <c r="T21" s="5"/>
      <c r="U21" s="6"/>
      <c r="V21" s="3"/>
      <c r="W21" s="6">
        <v>6</v>
      </c>
      <c r="X21" s="83"/>
      <c r="Y21" s="5"/>
      <c r="Z21" s="6">
        <f t="shared" si="0"/>
        <v>6</v>
      </c>
      <c r="AA21" s="3"/>
    </row>
    <row r="22" spans="1:27" ht="18.75" thickBot="1" x14ac:dyDescent="0.3">
      <c r="A22" s="121">
        <v>78</v>
      </c>
      <c r="B22" s="110">
        <v>42447</v>
      </c>
      <c r="C22" s="37">
        <v>7140</v>
      </c>
      <c r="D22" s="40">
        <v>1192.5</v>
      </c>
      <c r="E22" s="98">
        <v>457.5</v>
      </c>
      <c r="F22" s="100">
        <f t="shared" si="1"/>
        <v>8790</v>
      </c>
      <c r="G22" s="39">
        <v>14000</v>
      </c>
      <c r="H22" s="41">
        <v>0</v>
      </c>
      <c r="I22" s="100">
        <f t="shared" si="2"/>
        <v>22790</v>
      </c>
      <c r="J22" s="17"/>
      <c r="K22" s="63">
        <f t="shared" si="3"/>
        <v>42447</v>
      </c>
      <c r="L22" s="15">
        <f t="shared" si="7"/>
        <v>952</v>
      </c>
      <c r="M22" s="15">
        <f t="shared" si="8"/>
        <v>318</v>
      </c>
      <c r="N22" s="78">
        <f t="shared" si="4"/>
        <v>122</v>
      </c>
      <c r="O22" s="102">
        <f t="shared" si="5"/>
        <v>1392</v>
      </c>
      <c r="P22" s="27"/>
      <c r="Q22" s="105">
        <f t="shared" si="6"/>
        <v>42447</v>
      </c>
      <c r="R22" s="86">
        <v>9</v>
      </c>
      <c r="S22" s="83"/>
      <c r="T22" s="5"/>
      <c r="U22" s="6"/>
      <c r="V22" s="3"/>
      <c r="W22" s="6">
        <v>5</v>
      </c>
      <c r="X22" s="83"/>
      <c r="Y22" s="5"/>
      <c r="Z22" s="6">
        <f t="shared" si="0"/>
        <v>5</v>
      </c>
      <c r="AA22" s="3"/>
    </row>
    <row r="23" spans="1:27" ht="18.75" thickBot="1" x14ac:dyDescent="0.3">
      <c r="A23" s="121">
        <v>79</v>
      </c>
      <c r="B23" s="110">
        <v>42448</v>
      </c>
      <c r="C23" s="37">
        <v>8280</v>
      </c>
      <c r="D23" s="40">
        <v>915</v>
      </c>
      <c r="E23" s="98">
        <v>266.25</v>
      </c>
      <c r="F23" s="100">
        <f t="shared" si="1"/>
        <v>9461.25</v>
      </c>
      <c r="G23" s="39">
        <v>0</v>
      </c>
      <c r="H23" s="41">
        <v>0</v>
      </c>
      <c r="I23" s="100">
        <f t="shared" si="2"/>
        <v>9461.25</v>
      </c>
      <c r="J23" s="17"/>
      <c r="K23" s="63">
        <f t="shared" si="3"/>
        <v>42448</v>
      </c>
      <c r="L23" s="15">
        <f t="shared" si="7"/>
        <v>1104</v>
      </c>
      <c r="M23" s="15">
        <f t="shared" si="8"/>
        <v>244</v>
      </c>
      <c r="N23" s="78">
        <f t="shared" si="4"/>
        <v>71</v>
      </c>
      <c r="O23" s="102">
        <f t="shared" si="5"/>
        <v>1419</v>
      </c>
      <c r="P23" s="27"/>
      <c r="Q23" s="105">
        <f t="shared" si="6"/>
        <v>42448</v>
      </c>
      <c r="R23" s="86">
        <v>9</v>
      </c>
      <c r="S23" s="83"/>
      <c r="T23" s="5"/>
      <c r="U23" s="6"/>
      <c r="V23" s="3"/>
      <c r="W23" s="6">
        <v>5</v>
      </c>
      <c r="X23" s="83"/>
      <c r="Y23" s="5"/>
      <c r="Z23" s="6">
        <f t="shared" si="0"/>
        <v>5</v>
      </c>
      <c r="AA23" s="3"/>
    </row>
    <row r="24" spans="1:27" ht="18.75" thickBot="1" x14ac:dyDescent="0.3">
      <c r="A24" s="121">
        <v>80</v>
      </c>
      <c r="B24" s="110">
        <v>42449</v>
      </c>
      <c r="C24" s="37">
        <v>5130</v>
      </c>
      <c r="D24" s="40">
        <v>532.5</v>
      </c>
      <c r="E24" s="98">
        <v>0</v>
      </c>
      <c r="F24" s="100">
        <f t="shared" si="1"/>
        <v>5662.5</v>
      </c>
      <c r="G24" s="39">
        <v>0</v>
      </c>
      <c r="H24" s="41">
        <v>0</v>
      </c>
      <c r="I24" s="100">
        <f t="shared" si="2"/>
        <v>5662.5</v>
      </c>
      <c r="J24" s="17"/>
      <c r="K24" s="63">
        <f t="shared" si="3"/>
        <v>42449</v>
      </c>
      <c r="L24" s="15">
        <f t="shared" si="7"/>
        <v>684</v>
      </c>
      <c r="M24" s="15">
        <f t="shared" si="8"/>
        <v>142</v>
      </c>
      <c r="N24" s="78">
        <f t="shared" si="4"/>
        <v>0</v>
      </c>
      <c r="O24" s="102">
        <f t="shared" si="5"/>
        <v>826</v>
      </c>
      <c r="P24" s="27"/>
      <c r="Q24" s="105">
        <f t="shared" si="6"/>
        <v>42449</v>
      </c>
      <c r="R24" s="86">
        <v>9</v>
      </c>
      <c r="S24" s="83"/>
      <c r="T24" s="5"/>
      <c r="U24" s="6"/>
      <c r="V24" s="3"/>
      <c r="W24" s="6">
        <v>5</v>
      </c>
      <c r="X24" s="83"/>
      <c r="Y24" s="5"/>
      <c r="Z24" s="6">
        <f t="shared" si="0"/>
        <v>5</v>
      </c>
      <c r="AA24" s="3"/>
    </row>
    <row r="25" spans="1:27" ht="18.75" thickBot="1" x14ac:dyDescent="0.3">
      <c r="A25" s="121">
        <v>81</v>
      </c>
      <c r="B25" s="110">
        <v>42450</v>
      </c>
      <c r="C25" s="37">
        <v>6967.5</v>
      </c>
      <c r="D25" s="40">
        <v>802.5</v>
      </c>
      <c r="E25" s="98">
        <v>127.5</v>
      </c>
      <c r="F25" s="100">
        <f t="shared" si="1"/>
        <v>7897.5</v>
      </c>
      <c r="G25" s="39">
        <v>0</v>
      </c>
      <c r="H25" s="41">
        <v>0</v>
      </c>
      <c r="I25" s="100">
        <f t="shared" si="2"/>
        <v>7897.5</v>
      </c>
      <c r="J25" s="17"/>
      <c r="K25" s="63">
        <f t="shared" si="3"/>
        <v>42450</v>
      </c>
      <c r="L25" s="15">
        <f t="shared" si="7"/>
        <v>929</v>
      </c>
      <c r="M25" s="15">
        <f t="shared" si="8"/>
        <v>214</v>
      </c>
      <c r="N25" s="78">
        <f t="shared" si="4"/>
        <v>34</v>
      </c>
      <c r="O25" s="102">
        <f t="shared" si="5"/>
        <v>1177</v>
      </c>
      <c r="P25" s="27"/>
      <c r="Q25" s="105">
        <f t="shared" si="6"/>
        <v>42450</v>
      </c>
      <c r="R25" s="86">
        <v>7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1">
        <v>82</v>
      </c>
      <c r="B26" s="110">
        <v>42451</v>
      </c>
      <c r="C26" s="37">
        <v>8625</v>
      </c>
      <c r="D26" s="40">
        <v>727.5</v>
      </c>
      <c r="E26" s="98">
        <v>120</v>
      </c>
      <c r="F26" s="100">
        <f t="shared" si="1"/>
        <v>9472.5</v>
      </c>
      <c r="G26" s="39">
        <v>50880</v>
      </c>
      <c r="H26" s="41">
        <v>0</v>
      </c>
      <c r="I26" s="100">
        <f t="shared" si="2"/>
        <v>60352.5</v>
      </c>
      <c r="J26" s="17"/>
      <c r="K26" s="63">
        <f t="shared" si="3"/>
        <v>42451</v>
      </c>
      <c r="L26" s="15">
        <f t="shared" si="7"/>
        <v>1150</v>
      </c>
      <c r="M26" s="15">
        <f t="shared" si="8"/>
        <v>194</v>
      </c>
      <c r="N26" s="78">
        <f t="shared" si="4"/>
        <v>32</v>
      </c>
      <c r="O26" s="102">
        <f t="shared" si="5"/>
        <v>1376</v>
      </c>
      <c r="P26" s="27"/>
      <c r="Q26" s="105">
        <f t="shared" si="6"/>
        <v>42451</v>
      </c>
      <c r="R26" s="86">
        <v>8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1">
        <v>83</v>
      </c>
      <c r="B27" s="110">
        <v>42452</v>
      </c>
      <c r="C27" s="37">
        <v>7440</v>
      </c>
      <c r="D27" s="40">
        <v>720</v>
      </c>
      <c r="E27" s="98">
        <v>75</v>
      </c>
      <c r="F27" s="100">
        <f t="shared" si="1"/>
        <v>8235</v>
      </c>
      <c r="G27" s="39">
        <v>35398</v>
      </c>
      <c r="H27" s="41">
        <v>0</v>
      </c>
      <c r="I27" s="100">
        <f t="shared" si="2"/>
        <v>43633</v>
      </c>
      <c r="J27" s="17"/>
      <c r="K27" s="63">
        <f t="shared" si="3"/>
        <v>42452</v>
      </c>
      <c r="L27" s="15">
        <f t="shared" si="7"/>
        <v>992</v>
      </c>
      <c r="M27" s="15">
        <f t="shared" si="8"/>
        <v>192</v>
      </c>
      <c r="N27" s="78">
        <f t="shared" si="4"/>
        <v>20</v>
      </c>
      <c r="O27" s="102">
        <f t="shared" si="5"/>
        <v>1204</v>
      </c>
      <c r="P27" s="27"/>
      <c r="Q27" s="105">
        <f t="shared" si="6"/>
        <v>42452</v>
      </c>
      <c r="R27" s="86">
        <v>8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1">
        <v>84</v>
      </c>
      <c r="B28" s="110">
        <v>42453</v>
      </c>
      <c r="C28" s="37">
        <v>8895</v>
      </c>
      <c r="D28" s="40">
        <v>975</v>
      </c>
      <c r="E28" s="98">
        <v>105</v>
      </c>
      <c r="F28" s="100">
        <f t="shared" si="1"/>
        <v>9975</v>
      </c>
      <c r="G28" s="39">
        <v>0</v>
      </c>
      <c r="H28" s="41">
        <v>0</v>
      </c>
      <c r="I28" s="100">
        <f t="shared" si="2"/>
        <v>9975</v>
      </c>
      <c r="J28" s="17"/>
      <c r="K28" s="63">
        <f t="shared" si="3"/>
        <v>42453</v>
      </c>
      <c r="L28" s="15">
        <f t="shared" si="7"/>
        <v>1186</v>
      </c>
      <c r="M28" s="15">
        <f t="shared" si="8"/>
        <v>260</v>
      </c>
      <c r="N28" s="78">
        <f t="shared" si="4"/>
        <v>28</v>
      </c>
      <c r="O28" s="102">
        <f t="shared" si="5"/>
        <v>1474</v>
      </c>
      <c r="P28" s="27"/>
      <c r="Q28" s="105">
        <f t="shared" si="6"/>
        <v>42453</v>
      </c>
      <c r="R28" s="86">
        <v>9</v>
      </c>
      <c r="S28" s="83"/>
      <c r="T28" s="5"/>
      <c r="U28" s="6"/>
      <c r="V28" s="3"/>
      <c r="W28" s="88">
        <v>5</v>
      </c>
      <c r="X28" s="83"/>
      <c r="Y28" s="5"/>
      <c r="Z28" s="6">
        <f t="shared" si="0"/>
        <v>5</v>
      </c>
      <c r="AA28" s="3"/>
    </row>
    <row r="29" spans="1:27" ht="18.75" thickBot="1" x14ac:dyDescent="0.3">
      <c r="A29" s="121">
        <v>85</v>
      </c>
      <c r="B29" s="110">
        <v>42454</v>
      </c>
      <c r="C29" s="37">
        <v>7492.5</v>
      </c>
      <c r="D29" s="40">
        <v>585</v>
      </c>
      <c r="E29" s="98">
        <v>37.5</v>
      </c>
      <c r="F29" s="100">
        <f t="shared" si="1"/>
        <v>8115</v>
      </c>
      <c r="G29" s="39">
        <v>0</v>
      </c>
      <c r="H29" s="41">
        <v>0</v>
      </c>
      <c r="I29" s="100">
        <f t="shared" si="2"/>
        <v>8115</v>
      </c>
      <c r="J29" s="17"/>
      <c r="K29" s="63">
        <f t="shared" si="3"/>
        <v>42454</v>
      </c>
      <c r="L29" s="15">
        <f t="shared" si="7"/>
        <v>999</v>
      </c>
      <c r="M29" s="15">
        <f t="shared" si="8"/>
        <v>156</v>
      </c>
      <c r="N29" s="78">
        <f t="shared" si="4"/>
        <v>10</v>
      </c>
      <c r="O29" s="102">
        <f t="shared" si="5"/>
        <v>1165</v>
      </c>
      <c r="P29" s="27"/>
      <c r="Q29" s="105">
        <f t="shared" si="6"/>
        <v>42454</v>
      </c>
      <c r="R29" s="86">
        <v>9</v>
      </c>
      <c r="S29" s="83"/>
      <c r="T29" s="5"/>
      <c r="U29" s="6"/>
      <c r="V29" s="3"/>
      <c r="W29" s="6">
        <v>5</v>
      </c>
      <c r="X29" s="83"/>
      <c r="Y29" s="5"/>
      <c r="Z29" s="6">
        <f t="shared" si="0"/>
        <v>5</v>
      </c>
      <c r="AA29" s="3"/>
    </row>
    <row r="30" spans="1:27" ht="18.75" thickBot="1" x14ac:dyDescent="0.3">
      <c r="A30" s="121">
        <v>86</v>
      </c>
      <c r="B30" s="110">
        <v>42455</v>
      </c>
      <c r="C30" s="37">
        <v>8700</v>
      </c>
      <c r="D30" s="40">
        <v>885</v>
      </c>
      <c r="E30" s="98">
        <v>82.5</v>
      </c>
      <c r="F30" s="100">
        <f t="shared" si="1"/>
        <v>9667.5</v>
      </c>
      <c r="G30" s="39">
        <v>0</v>
      </c>
      <c r="H30" s="41">
        <v>0</v>
      </c>
      <c r="I30" s="100">
        <f t="shared" si="2"/>
        <v>9667.5</v>
      </c>
      <c r="J30" s="17"/>
      <c r="K30" s="63">
        <f t="shared" si="3"/>
        <v>42455</v>
      </c>
      <c r="L30" s="15">
        <f t="shared" si="7"/>
        <v>1160</v>
      </c>
      <c r="M30" s="15">
        <f t="shared" si="8"/>
        <v>236</v>
      </c>
      <c r="N30" s="78">
        <f t="shared" si="4"/>
        <v>22</v>
      </c>
      <c r="O30" s="102">
        <f t="shared" si="5"/>
        <v>1418</v>
      </c>
      <c r="P30" s="27"/>
      <c r="Q30" s="105">
        <f t="shared" si="6"/>
        <v>42455</v>
      </c>
      <c r="R30" s="86">
        <v>9</v>
      </c>
      <c r="S30" s="83"/>
      <c r="T30" s="5"/>
      <c r="U30" s="6"/>
      <c r="V30" s="3"/>
      <c r="W30" s="6">
        <v>5</v>
      </c>
      <c r="X30" s="83"/>
      <c r="Y30" s="5"/>
      <c r="Z30" s="6">
        <f t="shared" si="0"/>
        <v>5</v>
      </c>
      <c r="AA30" s="3"/>
    </row>
    <row r="31" spans="1:27" ht="18.75" thickBot="1" x14ac:dyDescent="0.3">
      <c r="A31" s="121">
        <v>87</v>
      </c>
      <c r="B31" s="110">
        <v>42456</v>
      </c>
      <c r="C31" s="37">
        <v>5782.5</v>
      </c>
      <c r="D31" s="40">
        <v>600</v>
      </c>
      <c r="E31" s="98">
        <v>0</v>
      </c>
      <c r="F31" s="100">
        <f t="shared" si="1"/>
        <v>6382.5</v>
      </c>
      <c r="G31" s="39">
        <v>0</v>
      </c>
      <c r="H31" s="41">
        <v>0</v>
      </c>
      <c r="I31" s="100">
        <f t="shared" si="2"/>
        <v>6382.5</v>
      </c>
      <c r="J31" s="17"/>
      <c r="K31" s="63">
        <f t="shared" si="3"/>
        <v>42456</v>
      </c>
      <c r="L31" s="15">
        <f t="shared" si="7"/>
        <v>771</v>
      </c>
      <c r="M31" s="15">
        <f t="shared" si="8"/>
        <v>160</v>
      </c>
      <c r="N31" s="78">
        <f t="shared" si="4"/>
        <v>0</v>
      </c>
      <c r="O31" s="102">
        <f t="shared" si="5"/>
        <v>931</v>
      </c>
      <c r="P31" s="27"/>
      <c r="Q31" s="105">
        <f t="shared" si="6"/>
        <v>42456</v>
      </c>
      <c r="R31" s="86">
        <v>8</v>
      </c>
      <c r="S31" s="83"/>
      <c r="T31" s="5"/>
      <c r="U31" s="6"/>
      <c r="V31" s="3"/>
      <c r="W31" s="6">
        <v>5</v>
      </c>
      <c r="X31" s="83"/>
      <c r="Y31" s="5"/>
      <c r="Z31" s="6">
        <f t="shared" si="0"/>
        <v>5</v>
      </c>
      <c r="AA31" s="3"/>
    </row>
    <row r="32" spans="1:27" ht="18.75" thickBot="1" x14ac:dyDescent="0.3">
      <c r="A32" s="121">
        <v>88</v>
      </c>
      <c r="B32" s="110">
        <v>42457</v>
      </c>
      <c r="C32" s="37">
        <v>10125</v>
      </c>
      <c r="D32" s="40">
        <v>810</v>
      </c>
      <c r="E32" s="98">
        <v>180</v>
      </c>
      <c r="F32" s="100">
        <f t="shared" si="1"/>
        <v>11115</v>
      </c>
      <c r="G32" s="39">
        <v>0</v>
      </c>
      <c r="H32" s="41">
        <v>0</v>
      </c>
      <c r="I32" s="100">
        <f t="shared" si="2"/>
        <v>11115</v>
      </c>
      <c r="J32" s="17"/>
      <c r="K32" s="63">
        <f t="shared" si="3"/>
        <v>42457</v>
      </c>
      <c r="L32" s="15">
        <f t="shared" si="7"/>
        <v>1350</v>
      </c>
      <c r="M32" s="15">
        <f t="shared" si="8"/>
        <v>216</v>
      </c>
      <c r="N32" s="78">
        <f t="shared" si="4"/>
        <v>48</v>
      </c>
      <c r="O32" s="102">
        <f t="shared" si="5"/>
        <v>1614</v>
      </c>
      <c r="P32" s="27"/>
      <c r="Q32" s="105">
        <f t="shared" si="6"/>
        <v>42457</v>
      </c>
      <c r="R32" s="86">
        <v>9</v>
      </c>
      <c r="S32" s="83"/>
      <c r="T32" s="5"/>
      <c r="U32" s="6"/>
      <c r="V32" s="3"/>
      <c r="W32" s="88">
        <v>5</v>
      </c>
      <c r="X32" s="83"/>
      <c r="Y32" s="5"/>
      <c r="Z32" s="6">
        <f t="shared" si="0"/>
        <v>5</v>
      </c>
      <c r="AA32" s="3"/>
    </row>
    <row r="33" spans="1:27" ht="18.75" thickBot="1" x14ac:dyDescent="0.3">
      <c r="A33" s="121">
        <v>89</v>
      </c>
      <c r="B33" s="110">
        <v>42458</v>
      </c>
      <c r="C33" s="37">
        <v>8257.5</v>
      </c>
      <c r="D33" s="40">
        <v>787.5</v>
      </c>
      <c r="E33" s="98">
        <v>82.5</v>
      </c>
      <c r="F33" s="100">
        <f t="shared" si="1"/>
        <v>9127.5</v>
      </c>
      <c r="G33" s="39">
        <v>7000</v>
      </c>
      <c r="H33" s="41">
        <v>0</v>
      </c>
      <c r="I33" s="100">
        <f t="shared" si="2"/>
        <v>16127.5</v>
      </c>
      <c r="J33" s="17"/>
      <c r="K33" s="63">
        <f t="shared" si="3"/>
        <v>42458</v>
      </c>
      <c r="L33" s="15">
        <f t="shared" si="7"/>
        <v>1101</v>
      </c>
      <c r="M33" s="15">
        <f t="shared" si="8"/>
        <v>210</v>
      </c>
      <c r="N33" s="78">
        <f t="shared" si="4"/>
        <v>22</v>
      </c>
      <c r="O33" s="102">
        <f t="shared" si="5"/>
        <v>1333</v>
      </c>
      <c r="P33" s="27"/>
      <c r="Q33" s="105">
        <f t="shared" si="6"/>
        <v>42458</v>
      </c>
      <c r="R33" s="86">
        <v>8</v>
      </c>
      <c r="S33" s="83"/>
      <c r="T33" s="5"/>
      <c r="U33" s="6"/>
      <c r="V33" s="3"/>
      <c r="W33" s="88">
        <v>5</v>
      </c>
      <c r="X33" s="83"/>
      <c r="Y33" s="5"/>
      <c r="Z33" s="6">
        <f t="shared" si="0"/>
        <v>5</v>
      </c>
      <c r="AA33" s="3"/>
    </row>
    <row r="34" spans="1:27" ht="18.75" thickBot="1" x14ac:dyDescent="0.3">
      <c r="A34" s="121">
        <v>90</v>
      </c>
      <c r="B34" s="110">
        <v>42459</v>
      </c>
      <c r="C34" s="37">
        <v>9645</v>
      </c>
      <c r="D34" s="40">
        <v>705</v>
      </c>
      <c r="E34" s="98">
        <v>120</v>
      </c>
      <c r="F34" s="100">
        <f t="shared" si="1"/>
        <v>10470</v>
      </c>
      <c r="G34" s="39">
        <v>6158</v>
      </c>
      <c r="H34" s="41">
        <v>0</v>
      </c>
      <c r="I34" s="100">
        <f t="shared" si="2"/>
        <v>16628</v>
      </c>
      <c r="J34" s="17"/>
      <c r="K34" s="63">
        <f t="shared" si="3"/>
        <v>42459</v>
      </c>
      <c r="L34" s="15">
        <f t="shared" si="7"/>
        <v>1286</v>
      </c>
      <c r="M34" s="15">
        <f t="shared" si="8"/>
        <v>188</v>
      </c>
      <c r="N34" s="78">
        <f t="shared" si="4"/>
        <v>32</v>
      </c>
      <c r="O34" s="102">
        <f t="shared" si="5"/>
        <v>1506</v>
      </c>
      <c r="P34" s="27"/>
      <c r="Q34" s="105">
        <f t="shared" si="6"/>
        <v>42459</v>
      </c>
      <c r="R34" s="86">
        <v>10</v>
      </c>
      <c r="S34" s="83"/>
      <c r="T34" s="5"/>
      <c r="U34" s="6"/>
      <c r="V34" s="3"/>
      <c r="W34" s="6">
        <v>5</v>
      </c>
      <c r="X34" s="83"/>
      <c r="Y34" s="5"/>
      <c r="Z34" s="6">
        <f t="shared" si="0"/>
        <v>5</v>
      </c>
      <c r="AA34" s="3"/>
    </row>
    <row r="35" spans="1:27" ht="18.75" thickBot="1" x14ac:dyDescent="0.3">
      <c r="A35" s="121">
        <v>91</v>
      </c>
      <c r="B35" s="110">
        <v>42460</v>
      </c>
      <c r="C35" s="39">
        <v>9735</v>
      </c>
      <c r="D35" s="40">
        <v>960</v>
      </c>
      <c r="E35" s="38">
        <v>78.75</v>
      </c>
      <c r="F35" s="101">
        <f t="shared" si="1"/>
        <v>10773.75</v>
      </c>
      <c r="G35" s="43">
        <v>0</v>
      </c>
      <c r="H35" s="44">
        <v>0</v>
      </c>
      <c r="I35" s="100">
        <f t="shared" si="2"/>
        <v>10773.75</v>
      </c>
      <c r="J35" s="17"/>
      <c r="K35" s="63">
        <f t="shared" si="3"/>
        <v>42460</v>
      </c>
      <c r="L35" s="15">
        <f t="shared" si="7"/>
        <v>1298</v>
      </c>
      <c r="M35" s="15">
        <f>D35/3.75</f>
        <v>256</v>
      </c>
      <c r="N35" s="78">
        <f t="shared" si="4"/>
        <v>21</v>
      </c>
      <c r="O35" s="103">
        <f t="shared" si="5"/>
        <v>1575</v>
      </c>
      <c r="P35" s="27"/>
      <c r="Q35" s="105">
        <f t="shared" si="6"/>
        <v>42460</v>
      </c>
      <c r="R35" s="86">
        <v>10</v>
      </c>
      <c r="S35" s="83"/>
      <c r="T35" s="5"/>
      <c r="U35" s="6"/>
      <c r="V35" s="3"/>
      <c r="W35" s="6">
        <v>5</v>
      </c>
      <c r="X35" s="45"/>
      <c r="Y35" s="46"/>
      <c r="Z35" s="6">
        <f t="shared" si="0"/>
        <v>5</v>
      </c>
      <c r="AA35" s="3"/>
    </row>
    <row r="36" spans="1:27" ht="18.75" thickBot="1" x14ac:dyDescent="0.3">
      <c r="A36" s="3"/>
      <c r="B36" s="140" t="s">
        <v>9</v>
      </c>
      <c r="C36" s="95">
        <f>SUM(C5:C35)</f>
        <v>243367.5</v>
      </c>
      <c r="D36" s="96">
        <f>SUM(D5:D35)</f>
        <v>33393.75</v>
      </c>
      <c r="E36" s="96">
        <f>SUM(E5:E35)</f>
        <v>9086.25</v>
      </c>
      <c r="F36" s="113">
        <f t="shared" si="1"/>
        <v>285847.5</v>
      </c>
      <c r="G36" s="114">
        <f>SUM(G5:G35)</f>
        <v>174526</v>
      </c>
      <c r="H36" s="118">
        <f>SUM(H5:H35)</f>
        <v>0</v>
      </c>
      <c r="I36" s="115">
        <f>SUM(I5:I35)</f>
        <v>460373.5</v>
      </c>
      <c r="J36" s="28"/>
      <c r="K36" s="89" t="s">
        <v>9</v>
      </c>
      <c r="L36" s="74">
        <f>SUM(L5:L35)</f>
        <v>32449</v>
      </c>
      <c r="M36" s="75">
        <f>SUM(M5:M35)</f>
        <v>8905</v>
      </c>
      <c r="N36" s="75">
        <f>SUM(N5:N35)</f>
        <v>2423</v>
      </c>
      <c r="O36" s="104">
        <f t="shared" si="5"/>
        <v>43777</v>
      </c>
      <c r="P36" s="29"/>
      <c r="Q36" s="111" t="s">
        <v>9</v>
      </c>
      <c r="R36" s="90">
        <f>SUM(R5:R35)</f>
        <v>268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151</v>
      </c>
      <c r="X36" s="84">
        <f>SUM(X5:X34)</f>
        <v>0</v>
      </c>
      <c r="Y36" s="25">
        <f>SUM(Y5:Y34)</f>
        <v>0</v>
      </c>
      <c r="Z36" s="16">
        <f>SUM(Z5:Z34)</f>
        <v>146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I36-'[1]MAR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1893.0298013245033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7850.5645161290322</v>
      </c>
      <c r="D43" s="19">
        <f>SUM(D36:D36)/D44</f>
        <v>1077.2177419354839</v>
      </c>
      <c r="E43" s="19"/>
      <c r="F43" s="19"/>
      <c r="G43" s="19">
        <f>SUM(G36:G36)/G44</f>
        <v>5629.8709677419356</v>
      </c>
      <c r="H43" s="20">
        <f>H36/C44</f>
        <v>0</v>
      </c>
      <c r="I43" s="19">
        <f>SUM(I36:I36)/I44</f>
        <v>14850.758064516129</v>
      </c>
      <c r="J43" s="19"/>
      <c r="K43" s="18"/>
      <c r="L43" s="19">
        <f>SUM(L36:L36)/L44</f>
        <v>1046.741935483871</v>
      </c>
      <c r="M43" s="19">
        <f>SUM(M36:M36)/M44</f>
        <v>287.25806451612902</v>
      </c>
      <c r="N43" s="19"/>
      <c r="O43" s="19">
        <f>SUM(O36:O36)/O44</f>
        <v>1412.1612903225807</v>
      </c>
      <c r="P43" s="19"/>
      <c r="Q43" s="18"/>
      <c r="R43" s="21">
        <f>R36/R44</f>
        <v>8.6451612903225801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4.870967741935484</v>
      </c>
      <c r="X43" s="21">
        <f>X36/X44</f>
        <v>0</v>
      </c>
      <c r="Y43" s="21">
        <f>Y36/Y44</f>
        <v>0</v>
      </c>
      <c r="Z43" s="21">
        <f>Z36/Z44</f>
        <v>4.709677419354839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H25" activePane="bottomRight" state="frozen"/>
      <selection activeCell="W24" sqref="W24"/>
      <selection pane="topRight" activeCell="W24" sqref="W24"/>
      <selection pane="bottomLeft" activeCell="W24" sqref="W24"/>
      <selection pane="bottomRight" activeCell="D31" sqref="D31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42461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42461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42461</v>
      </c>
      <c r="P2" s="34"/>
      <c r="Q2" s="92" t="s">
        <v>36</v>
      </c>
      <c r="R2" s="80"/>
      <c r="S2" s="61"/>
      <c r="T2" s="61"/>
      <c r="U2" s="61"/>
      <c r="W2" s="81">
        <f>F1</f>
        <v>42461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92</v>
      </c>
      <c r="B5" s="110">
        <v>42461</v>
      </c>
      <c r="C5" s="37">
        <v>10065</v>
      </c>
      <c r="D5" s="37">
        <v>1080</v>
      </c>
      <c r="E5" s="97">
        <v>127.5</v>
      </c>
      <c r="F5" s="99">
        <f>SUM(C5+D5+E5)</f>
        <v>11272.5</v>
      </c>
      <c r="G5" s="36">
        <v>0</v>
      </c>
      <c r="H5" s="38">
        <v>0</v>
      </c>
      <c r="I5" s="100">
        <f>F5+G5+H5</f>
        <v>11272.5</v>
      </c>
      <c r="J5" s="17"/>
      <c r="K5" s="63">
        <f>B5</f>
        <v>42461</v>
      </c>
      <c r="L5" s="15">
        <f>C5/7.5</f>
        <v>1342</v>
      </c>
      <c r="M5" s="15">
        <f>D5/3.75</f>
        <v>288</v>
      </c>
      <c r="N5" s="78">
        <f>E5/3.75</f>
        <v>34</v>
      </c>
      <c r="O5" s="102">
        <f>SUM(L5:N5)</f>
        <v>1664</v>
      </c>
      <c r="P5" s="27"/>
      <c r="Q5" s="105">
        <f>B5</f>
        <v>42461</v>
      </c>
      <c r="R5" s="85">
        <v>9</v>
      </c>
      <c r="S5" s="82"/>
      <c r="T5" s="13"/>
      <c r="U5" s="14"/>
      <c r="V5" s="3"/>
      <c r="W5" s="87">
        <v>5</v>
      </c>
      <c r="X5" s="82"/>
      <c r="Y5" s="13"/>
      <c r="Z5" s="14">
        <f t="shared" ref="Z5:Z35" si="0">SUM(W5:Y5)</f>
        <v>5</v>
      </c>
      <c r="AA5" s="3"/>
    </row>
    <row r="6" spans="1:29" ht="18.75" thickBot="1" x14ac:dyDescent="0.3">
      <c r="A6" s="120">
        <v>93</v>
      </c>
      <c r="B6" s="110">
        <v>42462</v>
      </c>
      <c r="C6" s="37">
        <v>7207.5</v>
      </c>
      <c r="D6" s="40">
        <v>862.5</v>
      </c>
      <c r="E6" s="98">
        <v>48.75</v>
      </c>
      <c r="F6" s="100">
        <f t="shared" ref="F6:F36" si="1">SUM(C6+D6+E6)</f>
        <v>8118.75</v>
      </c>
      <c r="G6" s="39">
        <v>0</v>
      </c>
      <c r="H6" s="41">
        <v>0</v>
      </c>
      <c r="I6" s="100">
        <f t="shared" ref="I6:I35" si="2">F6+G6+H6</f>
        <v>8118.75</v>
      </c>
      <c r="J6" s="17"/>
      <c r="K6" s="63">
        <f t="shared" ref="K6:K34" si="3">B6</f>
        <v>42462</v>
      </c>
      <c r="L6" s="15">
        <f>C6/7.5</f>
        <v>961</v>
      </c>
      <c r="M6" s="15">
        <f>D6/3.75</f>
        <v>230</v>
      </c>
      <c r="N6" s="78">
        <f t="shared" ref="N6:N35" si="4">E6/3.75</f>
        <v>13</v>
      </c>
      <c r="O6" s="102">
        <f t="shared" ref="O6:O36" si="5">SUM(L6:N6)</f>
        <v>1204</v>
      </c>
      <c r="P6" s="27"/>
      <c r="Q6" s="105">
        <f t="shared" ref="Q6:Q35" si="6">B6</f>
        <v>42462</v>
      </c>
      <c r="R6" s="86">
        <v>8</v>
      </c>
      <c r="S6" s="83"/>
      <c r="T6" s="5"/>
      <c r="U6" s="6"/>
      <c r="V6" s="3"/>
      <c r="W6" s="6">
        <v>4</v>
      </c>
      <c r="X6" s="83"/>
      <c r="Y6" s="5"/>
      <c r="Z6" s="6">
        <f t="shared" si="0"/>
        <v>4</v>
      </c>
      <c r="AA6" s="3"/>
    </row>
    <row r="7" spans="1:29" ht="18.75" thickBot="1" x14ac:dyDescent="0.3">
      <c r="A7" s="120">
        <v>94</v>
      </c>
      <c r="B7" s="110">
        <v>42463</v>
      </c>
      <c r="C7" s="37">
        <v>5662.5</v>
      </c>
      <c r="D7" s="40">
        <v>720</v>
      </c>
      <c r="E7" s="98">
        <v>0</v>
      </c>
      <c r="F7" s="100">
        <f t="shared" si="1"/>
        <v>6382.5</v>
      </c>
      <c r="G7" s="39">
        <v>0</v>
      </c>
      <c r="H7" s="41">
        <v>0</v>
      </c>
      <c r="I7" s="100">
        <f t="shared" si="2"/>
        <v>6382.5</v>
      </c>
      <c r="J7" s="17"/>
      <c r="K7" s="63">
        <f t="shared" si="3"/>
        <v>42463</v>
      </c>
      <c r="L7" s="15">
        <f t="shared" ref="L7:L35" si="7">C7/7.5</f>
        <v>755</v>
      </c>
      <c r="M7" s="15">
        <f t="shared" ref="M7:M34" si="8">D7/3.75</f>
        <v>192</v>
      </c>
      <c r="N7" s="78">
        <f t="shared" si="4"/>
        <v>0</v>
      </c>
      <c r="O7" s="102">
        <f t="shared" si="5"/>
        <v>947</v>
      </c>
      <c r="P7" s="27"/>
      <c r="Q7" s="105">
        <f t="shared" si="6"/>
        <v>42463</v>
      </c>
      <c r="R7" s="86">
        <v>8</v>
      </c>
      <c r="S7" s="83"/>
      <c r="T7" s="5"/>
      <c r="U7" s="6"/>
      <c r="V7" s="3"/>
      <c r="W7" s="6">
        <v>5</v>
      </c>
      <c r="X7" s="83"/>
      <c r="Y7" s="5"/>
      <c r="Z7" s="6">
        <f t="shared" si="0"/>
        <v>5</v>
      </c>
      <c r="AA7" s="3"/>
    </row>
    <row r="8" spans="1:29" ht="18.75" thickBot="1" x14ac:dyDescent="0.3">
      <c r="A8" s="121">
        <v>95</v>
      </c>
      <c r="B8" s="110">
        <v>42464</v>
      </c>
      <c r="C8" s="37">
        <v>6892.5</v>
      </c>
      <c r="D8" s="40">
        <v>720</v>
      </c>
      <c r="E8" s="98">
        <v>183.75</v>
      </c>
      <c r="F8" s="100">
        <f t="shared" si="1"/>
        <v>7796.25</v>
      </c>
      <c r="G8" s="39">
        <v>0</v>
      </c>
      <c r="H8" s="41">
        <v>0</v>
      </c>
      <c r="I8" s="100">
        <f t="shared" si="2"/>
        <v>7796.25</v>
      </c>
      <c r="J8" s="17"/>
      <c r="K8" s="63">
        <f t="shared" si="3"/>
        <v>42464</v>
      </c>
      <c r="L8" s="15">
        <f t="shared" si="7"/>
        <v>919</v>
      </c>
      <c r="M8" s="15">
        <f t="shared" si="8"/>
        <v>192</v>
      </c>
      <c r="N8" s="78">
        <f t="shared" si="4"/>
        <v>49</v>
      </c>
      <c r="O8" s="102">
        <f t="shared" si="5"/>
        <v>1160</v>
      </c>
      <c r="P8" s="27"/>
      <c r="Q8" s="105">
        <f t="shared" si="6"/>
        <v>42464</v>
      </c>
      <c r="R8" s="86">
        <v>8</v>
      </c>
      <c r="S8" s="83"/>
      <c r="T8" s="5"/>
      <c r="U8" s="6"/>
      <c r="V8" s="3"/>
      <c r="W8" s="6">
        <v>4</v>
      </c>
      <c r="X8" s="83"/>
      <c r="Y8" s="5"/>
      <c r="Z8" s="6">
        <f t="shared" si="0"/>
        <v>4</v>
      </c>
      <c r="AA8" s="3"/>
    </row>
    <row r="9" spans="1:29" ht="18.75" thickBot="1" x14ac:dyDescent="0.3">
      <c r="A9" s="121">
        <v>96</v>
      </c>
      <c r="B9" s="110">
        <v>42465</v>
      </c>
      <c r="C9" s="37">
        <v>6967.5</v>
      </c>
      <c r="D9" s="40">
        <v>1192.5</v>
      </c>
      <c r="E9" s="98">
        <v>468.75</v>
      </c>
      <c r="F9" s="100">
        <f t="shared" si="1"/>
        <v>8628.75</v>
      </c>
      <c r="G9" s="39">
        <v>0</v>
      </c>
      <c r="H9" s="41">
        <v>0</v>
      </c>
      <c r="I9" s="100">
        <f t="shared" si="2"/>
        <v>8628.75</v>
      </c>
      <c r="J9" s="17"/>
      <c r="K9" s="63">
        <f t="shared" si="3"/>
        <v>42465</v>
      </c>
      <c r="L9" s="15">
        <f t="shared" si="7"/>
        <v>929</v>
      </c>
      <c r="M9" s="15">
        <f t="shared" si="8"/>
        <v>318</v>
      </c>
      <c r="N9" s="78">
        <f t="shared" si="4"/>
        <v>125</v>
      </c>
      <c r="O9" s="102">
        <f t="shared" si="5"/>
        <v>1372</v>
      </c>
      <c r="P9" s="27"/>
      <c r="Q9" s="105">
        <f t="shared" si="6"/>
        <v>42465</v>
      </c>
      <c r="R9" s="86">
        <v>8</v>
      </c>
      <c r="S9" s="83"/>
      <c r="T9" s="5"/>
      <c r="U9" s="6"/>
      <c r="V9" s="3"/>
      <c r="W9" s="6">
        <v>4</v>
      </c>
      <c r="X9" s="83"/>
      <c r="Y9" s="5"/>
      <c r="Z9" s="6">
        <f t="shared" si="0"/>
        <v>4</v>
      </c>
      <c r="AA9" s="3"/>
    </row>
    <row r="10" spans="1:29" ht="18.75" thickBot="1" x14ac:dyDescent="0.3">
      <c r="A10" s="121">
        <v>97</v>
      </c>
      <c r="B10" s="110">
        <v>42466</v>
      </c>
      <c r="C10" s="37">
        <v>8167.5</v>
      </c>
      <c r="D10" s="40">
        <v>1335</v>
      </c>
      <c r="E10" s="98">
        <v>446.25</v>
      </c>
      <c r="F10" s="100">
        <f t="shared" si="1"/>
        <v>9948.75</v>
      </c>
      <c r="G10" s="39">
        <v>0</v>
      </c>
      <c r="H10" s="41">
        <v>0</v>
      </c>
      <c r="I10" s="100">
        <f t="shared" si="2"/>
        <v>9948.75</v>
      </c>
      <c r="J10" s="17"/>
      <c r="K10" s="63">
        <f t="shared" si="3"/>
        <v>42466</v>
      </c>
      <c r="L10" s="15">
        <f t="shared" si="7"/>
        <v>1089</v>
      </c>
      <c r="M10" s="15">
        <f t="shared" si="8"/>
        <v>356</v>
      </c>
      <c r="N10" s="78">
        <f t="shared" si="4"/>
        <v>119</v>
      </c>
      <c r="O10" s="102">
        <f t="shared" si="5"/>
        <v>1564</v>
      </c>
      <c r="P10" s="27"/>
      <c r="Q10" s="105">
        <f t="shared" si="6"/>
        <v>42466</v>
      </c>
      <c r="R10" s="86">
        <v>8</v>
      </c>
      <c r="S10" s="83"/>
      <c r="T10" s="5"/>
      <c r="U10" s="6"/>
      <c r="V10" s="3"/>
      <c r="W10" s="6">
        <v>4</v>
      </c>
      <c r="X10" s="83"/>
      <c r="Y10" s="5"/>
      <c r="Z10" s="6">
        <f t="shared" si="0"/>
        <v>4</v>
      </c>
      <c r="AA10" s="3"/>
    </row>
    <row r="11" spans="1:29" ht="18.75" thickBot="1" x14ac:dyDescent="0.3">
      <c r="A11" s="121">
        <v>98</v>
      </c>
      <c r="B11" s="110">
        <v>42467</v>
      </c>
      <c r="C11" s="37">
        <v>8362.5</v>
      </c>
      <c r="D11" s="40">
        <v>1237.5</v>
      </c>
      <c r="E11" s="98">
        <v>540</v>
      </c>
      <c r="F11" s="100">
        <f t="shared" si="1"/>
        <v>10140</v>
      </c>
      <c r="G11" s="39">
        <v>0</v>
      </c>
      <c r="H11" s="41">
        <v>0</v>
      </c>
      <c r="I11" s="100">
        <f t="shared" si="2"/>
        <v>10140</v>
      </c>
      <c r="J11" s="17"/>
      <c r="K11" s="63">
        <f t="shared" si="3"/>
        <v>42467</v>
      </c>
      <c r="L11" s="15">
        <f t="shared" si="7"/>
        <v>1115</v>
      </c>
      <c r="M11" s="15">
        <f t="shared" si="8"/>
        <v>330</v>
      </c>
      <c r="N11" s="78">
        <f t="shared" si="4"/>
        <v>144</v>
      </c>
      <c r="O11" s="102">
        <f t="shared" si="5"/>
        <v>1589</v>
      </c>
      <c r="P11" s="27"/>
      <c r="Q11" s="105">
        <f t="shared" si="6"/>
        <v>42467</v>
      </c>
      <c r="R11" s="86">
        <v>9</v>
      </c>
      <c r="S11" s="83"/>
      <c r="T11" s="5"/>
      <c r="U11" s="6"/>
      <c r="V11" s="3"/>
      <c r="W11" s="6">
        <v>5</v>
      </c>
      <c r="X11" s="83"/>
      <c r="Y11" s="5"/>
      <c r="Z11" s="6">
        <f t="shared" si="0"/>
        <v>5</v>
      </c>
      <c r="AA11" s="3"/>
    </row>
    <row r="12" spans="1:29" ht="18.75" thickBot="1" x14ac:dyDescent="0.3">
      <c r="A12" s="121">
        <v>99</v>
      </c>
      <c r="B12" s="110">
        <v>42468</v>
      </c>
      <c r="C12" s="37">
        <v>10620</v>
      </c>
      <c r="D12" s="40">
        <v>1282.5</v>
      </c>
      <c r="E12" s="98">
        <v>768.75</v>
      </c>
      <c r="F12" s="100">
        <f t="shared" si="1"/>
        <v>12671.25</v>
      </c>
      <c r="G12" s="39">
        <v>0</v>
      </c>
      <c r="H12" s="41">
        <v>0</v>
      </c>
      <c r="I12" s="100">
        <f t="shared" si="2"/>
        <v>12671.25</v>
      </c>
      <c r="J12" s="17"/>
      <c r="K12" s="63">
        <f t="shared" si="3"/>
        <v>42468</v>
      </c>
      <c r="L12" s="15">
        <f t="shared" si="7"/>
        <v>1416</v>
      </c>
      <c r="M12" s="15">
        <f t="shared" si="8"/>
        <v>342</v>
      </c>
      <c r="N12" s="78">
        <f t="shared" si="4"/>
        <v>205</v>
      </c>
      <c r="O12" s="102">
        <f t="shared" si="5"/>
        <v>1963</v>
      </c>
      <c r="P12" s="27"/>
      <c r="Q12" s="105">
        <f t="shared" si="6"/>
        <v>42468</v>
      </c>
      <c r="R12" s="86">
        <v>9</v>
      </c>
      <c r="S12" s="83"/>
      <c r="T12" s="5"/>
      <c r="U12" s="6"/>
      <c r="V12" s="3"/>
      <c r="W12" s="6">
        <v>5</v>
      </c>
      <c r="X12" s="83"/>
      <c r="Y12" s="5"/>
      <c r="Z12" s="6">
        <f t="shared" si="0"/>
        <v>5</v>
      </c>
      <c r="AA12" s="3"/>
    </row>
    <row r="13" spans="1:29" ht="18.75" thickBot="1" x14ac:dyDescent="0.3">
      <c r="A13" s="121">
        <v>100</v>
      </c>
      <c r="B13" s="110">
        <v>42469</v>
      </c>
      <c r="C13" s="37">
        <v>7875</v>
      </c>
      <c r="D13" s="40">
        <v>847.5</v>
      </c>
      <c r="E13" s="98">
        <v>300</v>
      </c>
      <c r="F13" s="100">
        <f t="shared" si="1"/>
        <v>9022.5</v>
      </c>
      <c r="G13" s="39">
        <v>0</v>
      </c>
      <c r="H13" s="41">
        <v>0</v>
      </c>
      <c r="I13" s="100">
        <f t="shared" si="2"/>
        <v>9022.5</v>
      </c>
      <c r="J13" s="17"/>
      <c r="K13" s="63">
        <f t="shared" si="3"/>
        <v>42469</v>
      </c>
      <c r="L13" s="15">
        <f t="shared" si="7"/>
        <v>1050</v>
      </c>
      <c r="M13" s="15">
        <f t="shared" si="8"/>
        <v>226</v>
      </c>
      <c r="N13" s="78">
        <f t="shared" si="4"/>
        <v>80</v>
      </c>
      <c r="O13" s="102">
        <f t="shared" si="5"/>
        <v>1356</v>
      </c>
      <c r="P13" s="27"/>
      <c r="Q13" s="105">
        <f t="shared" si="6"/>
        <v>42469</v>
      </c>
      <c r="R13" s="86">
        <v>9</v>
      </c>
      <c r="S13" s="83"/>
      <c r="T13" s="5"/>
      <c r="U13" s="6"/>
      <c r="V13" s="3"/>
      <c r="W13" s="6">
        <v>5</v>
      </c>
      <c r="X13" s="83"/>
      <c r="Y13" s="5"/>
      <c r="Z13" s="6">
        <f t="shared" si="0"/>
        <v>5</v>
      </c>
      <c r="AA13" s="3"/>
    </row>
    <row r="14" spans="1:29" ht="18.75" thickBot="1" x14ac:dyDescent="0.3">
      <c r="A14" s="121">
        <v>101</v>
      </c>
      <c r="B14" s="110">
        <v>42470</v>
      </c>
      <c r="C14" s="37">
        <v>5287.5</v>
      </c>
      <c r="D14" s="40">
        <v>705</v>
      </c>
      <c r="E14" s="98">
        <v>0</v>
      </c>
      <c r="F14" s="100">
        <f t="shared" si="1"/>
        <v>5992.5</v>
      </c>
      <c r="G14" s="39">
        <v>0</v>
      </c>
      <c r="H14" s="41">
        <v>0</v>
      </c>
      <c r="I14" s="100">
        <f t="shared" si="2"/>
        <v>5992.5</v>
      </c>
      <c r="J14" s="17"/>
      <c r="K14" s="63">
        <f t="shared" si="3"/>
        <v>42470</v>
      </c>
      <c r="L14" s="15">
        <f t="shared" si="7"/>
        <v>705</v>
      </c>
      <c r="M14" s="15">
        <f t="shared" si="8"/>
        <v>188</v>
      </c>
      <c r="N14" s="78">
        <f t="shared" si="4"/>
        <v>0</v>
      </c>
      <c r="O14" s="102">
        <f t="shared" si="5"/>
        <v>893</v>
      </c>
      <c r="P14" s="27"/>
      <c r="Q14" s="105">
        <f t="shared" si="6"/>
        <v>42470</v>
      </c>
      <c r="R14" s="86">
        <v>8</v>
      </c>
      <c r="S14" s="83"/>
      <c r="T14" s="5"/>
      <c r="U14" s="6"/>
      <c r="V14" s="3"/>
      <c r="W14" s="6">
        <v>5</v>
      </c>
      <c r="X14" s="83"/>
      <c r="Y14" s="5"/>
      <c r="Z14" s="6">
        <f t="shared" si="0"/>
        <v>5</v>
      </c>
      <c r="AA14" s="3"/>
    </row>
    <row r="15" spans="1:29" ht="18.75" thickBot="1" x14ac:dyDescent="0.3">
      <c r="A15" s="121">
        <v>102</v>
      </c>
      <c r="B15" s="110">
        <v>42471</v>
      </c>
      <c r="C15" s="37">
        <v>7800</v>
      </c>
      <c r="D15" s="40">
        <v>1057.5</v>
      </c>
      <c r="E15" s="98">
        <v>532.5</v>
      </c>
      <c r="F15" s="100">
        <f t="shared" si="1"/>
        <v>9390</v>
      </c>
      <c r="G15" s="39">
        <v>0</v>
      </c>
      <c r="H15" s="41">
        <v>0</v>
      </c>
      <c r="I15" s="100">
        <f t="shared" si="2"/>
        <v>9390</v>
      </c>
      <c r="J15" s="17"/>
      <c r="K15" s="63">
        <f t="shared" si="3"/>
        <v>42471</v>
      </c>
      <c r="L15" s="15">
        <f t="shared" si="7"/>
        <v>1040</v>
      </c>
      <c r="M15" s="15">
        <f t="shared" si="8"/>
        <v>282</v>
      </c>
      <c r="N15" s="78">
        <f t="shared" si="4"/>
        <v>142</v>
      </c>
      <c r="O15" s="102">
        <f t="shared" si="5"/>
        <v>1464</v>
      </c>
      <c r="P15" s="27"/>
      <c r="Q15" s="105">
        <f t="shared" si="6"/>
        <v>42471</v>
      </c>
      <c r="R15" s="86">
        <v>8</v>
      </c>
      <c r="S15" s="83"/>
      <c r="T15" s="5"/>
      <c r="U15" s="6"/>
      <c r="V15" s="3"/>
      <c r="W15" s="6">
        <v>4</v>
      </c>
      <c r="X15" s="83"/>
      <c r="Y15" s="5"/>
      <c r="Z15" s="6">
        <f t="shared" si="0"/>
        <v>4</v>
      </c>
      <c r="AA15" s="3"/>
    </row>
    <row r="16" spans="1:29" ht="18.75" thickBot="1" x14ac:dyDescent="0.3">
      <c r="A16" s="121">
        <v>103</v>
      </c>
      <c r="B16" s="110">
        <v>42472</v>
      </c>
      <c r="C16" s="37">
        <v>8325</v>
      </c>
      <c r="D16" s="40">
        <v>1342.5</v>
      </c>
      <c r="E16" s="98">
        <v>675</v>
      </c>
      <c r="F16" s="100">
        <f t="shared" si="1"/>
        <v>10342.5</v>
      </c>
      <c r="G16" s="39">
        <v>0</v>
      </c>
      <c r="H16" s="41">
        <v>0</v>
      </c>
      <c r="I16" s="100">
        <f t="shared" si="2"/>
        <v>10342.5</v>
      </c>
      <c r="J16" s="17"/>
      <c r="K16" s="63">
        <f t="shared" si="3"/>
        <v>42472</v>
      </c>
      <c r="L16" s="15">
        <f t="shared" si="7"/>
        <v>1110</v>
      </c>
      <c r="M16" s="15">
        <f t="shared" si="8"/>
        <v>358</v>
      </c>
      <c r="N16" s="78">
        <f t="shared" si="4"/>
        <v>180</v>
      </c>
      <c r="O16" s="102">
        <f t="shared" si="5"/>
        <v>1648</v>
      </c>
      <c r="P16" s="27"/>
      <c r="Q16" s="105">
        <f t="shared" si="6"/>
        <v>42472</v>
      </c>
      <c r="R16" s="86">
        <v>8</v>
      </c>
      <c r="S16" s="83"/>
      <c r="T16" s="5"/>
      <c r="U16" s="6"/>
      <c r="V16" s="3"/>
      <c r="W16" s="6">
        <v>5</v>
      </c>
      <c r="X16" s="83"/>
      <c r="Y16" s="5"/>
      <c r="Z16" s="6">
        <f t="shared" si="0"/>
        <v>5</v>
      </c>
      <c r="AA16" s="3"/>
    </row>
    <row r="17" spans="1:27" ht="18.75" thickBot="1" x14ac:dyDescent="0.3">
      <c r="A17" s="121">
        <v>104</v>
      </c>
      <c r="B17" s="110">
        <v>42473</v>
      </c>
      <c r="C17" s="37">
        <v>9622.5</v>
      </c>
      <c r="D17" s="40">
        <v>1515</v>
      </c>
      <c r="E17" s="98">
        <v>652.5</v>
      </c>
      <c r="F17" s="100">
        <f t="shared" si="1"/>
        <v>11790</v>
      </c>
      <c r="G17" s="39">
        <v>0</v>
      </c>
      <c r="H17" s="41">
        <v>0</v>
      </c>
      <c r="I17" s="100">
        <f t="shared" si="2"/>
        <v>11790</v>
      </c>
      <c r="J17" s="17"/>
      <c r="K17" s="63">
        <f t="shared" si="3"/>
        <v>42473</v>
      </c>
      <c r="L17" s="15">
        <f t="shared" si="7"/>
        <v>1283</v>
      </c>
      <c r="M17" s="15">
        <f t="shared" si="8"/>
        <v>404</v>
      </c>
      <c r="N17" s="78">
        <f t="shared" si="4"/>
        <v>174</v>
      </c>
      <c r="O17" s="102">
        <f t="shared" si="5"/>
        <v>1861</v>
      </c>
      <c r="P17" s="27"/>
      <c r="Q17" s="105">
        <f t="shared" si="6"/>
        <v>42473</v>
      </c>
      <c r="R17" s="86">
        <v>9</v>
      </c>
      <c r="S17" s="83"/>
      <c r="T17" s="5"/>
      <c r="U17" s="6"/>
      <c r="V17" s="3"/>
      <c r="W17" s="6">
        <v>5</v>
      </c>
      <c r="X17" s="83"/>
      <c r="Y17" s="5"/>
      <c r="Z17" s="6">
        <f t="shared" si="0"/>
        <v>5</v>
      </c>
      <c r="AA17" s="3"/>
    </row>
    <row r="18" spans="1:27" ht="18.75" thickBot="1" x14ac:dyDescent="0.3">
      <c r="A18" s="121">
        <v>105</v>
      </c>
      <c r="B18" s="110">
        <v>42474</v>
      </c>
      <c r="C18" s="37">
        <v>8775</v>
      </c>
      <c r="D18" s="40">
        <v>1312.5</v>
      </c>
      <c r="E18" s="98">
        <v>720</v>
      </c>
      <c r="F18" s="100">
        <f t="shared" si="1"/>
        <v>10807.5</v>
      </c>
      <c r="G18" s="39">
        <v>0</v>
      </c>
      <c r="H18" s="41">
        <v>0</v>
      </c>
      <c r="I18" s="100">
        <f t="shared" si="2"/>
        <v>10807.5</v>
      </c>
      <c r="J18" s="17"/>
      <c r="K18" s="63">
        <f t="shared" si="3"/>
        <v>42474</v>
      </c>
      <c r="L18" s="15">
        <f t="shared" si="7"/>
        <v>1170</v>
      </c>
      <c r="M18" s="15">
        <f t="shared" si="8"/>
        <v>350</v>
      </c>
      <c r="N18" s="78">
        <f t="shared" si="4"/>
        <v>192</v>
      </c>
      <c r="O18" s="102">
        <f t="shared" si="5"/>
        <v>1712</v>
      </c>
      <c r="P18" s="27"/>
      <c r="Q18" s="105">
        <f t="shared" si="6"/>
        <v>42474</v>
      </c>
      <c r="R18" s="86">
        <v>10</v>
      </c>
      <c r="S18" s="83"/>
      <c r="T18" s="5"/>
      <c r="U18" s="6"/>
      <c r="V18" s="3"/>
      <c r="W18" s="6">
        <v>5</v>
      </c>
      <c r="X18" s="83"/>
      <c r="Y18" s="5"/>
      <c r="Z18" s="6">
        <f t="shared" si="0"/>
        <v>5</v>
      </c>
      <c r="AA18" s="3"/>
    </row>
    <row r="19" spans="1:27" ht="18.75" thickBot="1" x14ac:dyDescent="0.3">
      <c r="A19" s="121">
        <v>106</v>
      </c>
      <c r="B19" s="110">
        <v>42475</v>
      </c>
      <c r="C19" s="37">
        <v>9765</v>
      </c>
      <c r="D19" s="40">
        <v>1515</v>
      </c>
      <c r="E19" s="98">
        <v>543.75</v>
      </c>
      <c r="F19" s="100">
        <f t="shared" si="1"/>
        <v>11823.75</v>
      </c>
      <c r="G19" s="39">
        <v>0</v>
      </c>
      <c r="H19" s="41">
        <v>0</v>
      </c>
      <c r="I19" s="100">
        <f t="shared" si="2"/>
        <v>11823.75</v>
      </c>
      <c r="J19" s="17"/>
      <c r="K19" s="63">
        <f t="shared" si="3"/>
        <v>42475</v>
      </c>
      <c r="L19" s="15">
        <f t="shared" si="7"/>
        <v>1302</v>
      </c>
      <c r="M19" s="15">
        <f t="shared" si="8"/>
        <v>404</v>
      </c>
      <c r="N19" s="78">
        <f t="shared" si="4"/>
        <v>145</v>
      </c>
      <c r="O19" s="102">
        <f t="shared" si="5"/>
        <v>1851</v>
      </c>
      <c r="P19" s="27"/>
      <c r="Q19" s="105">
        <f t="shared" si="6"/>
        <v>42475</v>
      </c>
      <c r="R19" s="86">
        <v>9</v>
      </c>
      <c r="S19" s="83"/>
      <c r="T19" s="5"/>
      <c r="U19" s="6"/>
      <c r="V19" s="3"/>
      <c r="W19" s="6">
        <v>5</v>
      </c>
      <c r="X19" s="83"/>
      <c r="Y19" s="5"/>
      <c r="Z19" s="6">
        <f t="shared" si="0"/>
        <v>5</v>
      </c>
      <c r="AA19" s="3"/>
    </row>
    <row r="20" spans="1:27" ht="18.75" thickBot="1" x14ac:dyDescent="0.3">
      <c r="A20" s="121">
        <v>107</v>
      </c>
      <c r="B20" s="110">
        <v>42476</v>
      </c>
      <c r="C20" s="37">
        <v>7732.5</v>
      </c>
      <c r="D20" s="40">
        <v>892.5</v>
      </c>
      <c r="E20" s="98">
        <v>180</v>
      </c>
      <c r="F20" s="100">
        <f t="shared" si="1"/>
        <v>8805</v>
      </c>
      <c r="G20" s="39">
        <v>0</v>
      </c>
      <c r="H20" s="41">
        <v>0</v>
      </c>
      <c r="I20" s="100">
        <f t="shared" si="2"/>
        <v>8805</v>
      </c>
      <c r="J20" s="17"/>
      <c r="K20" s="63">
        <f t="shared" si="3"/>
        <v>42476</v>
      </c>
      <c r="L20" s="15">
        <f t="shared" si="7"/>
        <v>1031</v>
      </c>
      <c r="M20" s="15">
        <f t="shared" si="8"/>
        <v>238</v>
      </c>
      <c r="N20" s="78">
        <f t="shared" si="4"/>
        <v>48</v>
      </c>
      <c r="O20" s="102">
        <f t="shared" si="5"/>
        <v>1317</v>
      </c>
      <c r="P20" s="27"/>
      <c r="Q20" s="105">
        <f t="shared" si="6"/>
        <v>42476</v>
      </c>
      <c r="R20" s="86">
        <v>9</v>
      </c>
      <c r="S20" s="83"/>
      <c r="T20" s="5"/>
      <c r="U20" s="6"/>
      <c r="V20" s="3"/>
      <c r="W20" s="6">
        <v>5</v>
      </c>
      <c r="X20" s="83"/>
      <c r="Y20" s="5"/>
      <c r="Z20" s="6">
        <f t="shared" si="0"/>
        <v>5</v>
      </c>
      <c r="AA20" s="3"/>
    </row>
    <row r="21" spans="1:27" ht="18.75" thickBot="1" x14ac:dyDescent="0.3">
      <c r="A21" s="121">
        <v>108</v>
      </c>
      <c r="B21" s="110">
        <v>42477</v>
      </c>
      <c r="C21" s="37">
        <v>4672.5</v>
      </c>
      <c r="D21" s="40">
        <v>600</v>
      </c>
      <c r="E21" s="98">
        <v>0</v>
      </c>
      <c r="F21" s="100">
        <f t="shared" si="1"/>
        <v>5272.5</v>
      </c>
      <c r="G21" s="39">
        <v>0</v>
      </c>
      <c r="H21" s="41">
        <v>0</v>
      </c>
      <c r="I21" s="100">
        <f t="shared" si="2"/>
        <v>5272.5</v>
      </c>
      <c r="J21" s="17"/>
      <c r="K21" s="63">
        <f t="shared" si="3"/>
        <v>42477</v>
      </c>
      <c r="L21" s="15">
        <f t="shared" si="7"/>
        <v>623</v>
      </c>
      <c r="M21" s="15">
        <f t="shared" si="8"/>
        <v>160</v>
      </c>
      <c r="N21" s="78">
        <f t="shared" si="4"/>
        <v>0</v>
      </c>
      <c r="O21" s="102">
        <f t="shared" si="5"/>
        <v>783</v>
      </c>
      <c r="P21" s="27"/>
      <c r="Q21" s="105">
        <f t="shared" si="6"/>
        <v>42477</v>
      </c>
      <c r="R21" s="86">
        <v>7</v>
      </c>
      <c r="S21" s="83"/>
      <c r="T21" s="5"/>
      <c r="U21" s="6"/>
      <c r="V21" s="3"/>
      <c r="W21" s="6">
        <v>5</v>
      </c>
      <c r="X21" s="83"/>
      <c r="Y21" s="5"/>
      <c r="Z21" s="6">
        <f t="shared" si="0"/>
        <v>5</v>
      </c>
      <c r="AA21" s="3"/>
    </row>
    <row r="22" spans="1:27" ht="18.75" thickBot="1" x14ac:dyDescent="0.3">
      <c r="A22" s="121">
        <v>109</v>
      </c>
      <c r="B22" s="110">
        <v>42478</v>
      </c>
      <c r="C22" s="37">
        <v>9442.5</v>
      </c>
      <c r="D22" s="40">
        <v>1185</v>
      </c>
      <c r="E22" s="98">
        <v>528.75</v>
      </c>
      <c r="F22" s="100">
        <f t="shared" si="1"/>
        <v>11156.25</v>
      </c>
      <c r="G22" s="39">
        <v>0</v>
      </c>
      <c r="H22" s="41">
        <v>0</v>
      </c>
      <c r="I22" s="100">
        <f t="shared" si="2"/>
        <v>11156.25</v>
      </c>
      <c r="J22" s="17"/>
      <c r="K22" s="63">
        <f t="shared" si="3"/>
        <v>42478</v>
      </c>
      <c r="L22" s="15">
        <f t="shared" si="7"/>
        <v>1259</v>
      </c>
      <c r="M22" s="15">
        <f t="shared" si="8"/>
        <v>316</v>
      </c>
      <c r="N22" s="78">
        <f t="shared" si="4"/>
        <v>141</v>
      </c>
      <c r="O22" s="102">
        <f t="shared" si="5"/>
        <v>1716</v>
      </c>
      <c r="P22" s="27"/>
      <c r="Q22" s="105">
        <f t="shared" si="6"/>
        <v>42478</v>
      </c>
      <c r="R22" s="86">
        <v>9</v>
      </c>
      <c r="S22" s="83"/>
      <c r="T22" s="5"/>
      <c r="U22" s="6"/>
      <c r="V22" s="3"/>
      <c r="W22" s="6">
        <v>5</v>
      </c>
      <c r="X22" s="83"/>
      <c r="Y22" s="5"/>
      <c r="Z22" s="6">
        <f t="shared" si="0"/>
        <v>5</v>
      </c>
      <c r="AA22" s="3"/>
    </row>
    <row r="23" spans="1:27" ht="18.75" thickBot="1" x14ac:dyDescent="0.3">
      <c r="A23" s="121">
        <v>110</v>
      </c>
      <c r="B23" s="110">
        <v>42479</v>
      </c>
      <c r="C23" s="37">
        <v>9615</v>
      </c>
      <c r="D23" s="40">
        <v>1657.5</v>
      </c>
      <c r="E23" s="98">
        <v>555</v>
      </c>
      <c r="F23" s="100">
        <f t="shared" si="1"/>
        <v>11827.5</v>
      </c>
      <c r="G23" s="39">
        <v>0</v>
      </c>
      <c r="H23" s="41">
        <v>0</v>
      </c>
      <c r="I23" s="100">
        <f t="shared" si="2"/>
        <v>11827.5</v>
      </c>
      <c r="J23" s="17"/>
      <c r="K23" s="63">
        <f t="shared" si="3"/>
        <v>42479</v>
      </c>
      <c r="L23" s="15">
        <f t="shared" si="7"/>
        <v>1282</v>
      </c>
      <c r="M23" s="15">
        <f t="shared" si="8"/>
        <v>442</v>
      </c>
      <c r="N23" s="78">
        <f t="shared" si="4"/>
        <v>148</v>
      </c>
      <c r="O23" s="102">
        <f t="shared" si="5"/>
        <v>1872</v>
      </c>
      <c r="P23" s="27"/>
      <c r="Q23" s="105">
        <f t="shared" si="6"/>
        <v>42479</v>
      </c>
      <c r="R23" s="86">
        <v>10</v>
      </c>
      <c r="S23" s="83"/>
      <c r="T23" s="5"/>
      <c r="U23" s="6"/>
      <c r="V23" s="3"/>
      <c r="W23" s="6">
        <v>5</v>
      </c>
      <c r="X23" s="83"/>
      <c r="Y23" s="5"/>
      <c r="Z23" s="6">
        <f t="shared" si="0"/>
        <v>5</v>
      </c>
      <c r="AA23" s="3"/>
    </row>
    <row r="24" spans="1:27" ht="18.75" thickBot="1" x14ac:dyDescent="0.3">
      <c r="A24" s="121">
        <v>111</v>
      </c>
      <c r="B24" s="110">
        <v>42480</v>
      </c>
      <c r="C24" s="37">
        <v>8752.5</v>
      </c>
      <c r="D24" s="40">
        <v>1380</v>
      </c>
      <c r="E24" s="98">
        <v>618.75</v>
      </c>
      <c r="F24" s="100">
        <f t="shared" si="1"/>
        <v>10751.25</v>
      </c>
      <c r="G24" s="39">
        <v>0</v>
      </c>
      <c r="H24" s="41">
        <v>0</v>
      </c>
      <c r="I24" s="100">
        <f t="shared" si="2"/>
        <v>10751.25</v>
      </c>
      <c r="J24" s="17"/>
      <c r="K24" s="63">
        <f t="shared" si="3"/>
        <v>42480</v>
      </c>
      <c r="L24" s="15">
        <f t="shared" si="7"/>
        <v>1167</v>
      </c>
      <c r="M24" s="15">
        <f t="shared" si="8"/>
        <v>368</v>
      </c>
      <c r="N24" s="78">
        <f t="shared" si="4"/>
        <v>165</v>
      </c>
      <c r="O24" s="102">
        <f t="shared" si="5"/>
        <v>1700</v>
      </c>
      <c r="P24" s="27"/>
      <c r="Q24" s="105">
        <f t="shared" si="6"/>
        <v>42480</v>
      </c>
      <c r="R24" s="86">
        <v>10</v>
      </c>
      <c r="S24" s="83"/>
      <c r="T24" s="5"/>
      <c r="U24" s="6"/>
      <c r="V24" s="3"/>
      <c r="W24" s="6">
        <v>5</v>
      </c>
      <c r="X24" s="83"/>
      <c r="Y24" s="5"/>
      <c r="Z24" s="6">
        <f t="shared" si="0"/>
        <v>5</v>
      </c>
      <c r="AA24" s="3"/>
    </row>
    <row r="25" spans="1:27" ht="18.75" thickBot="1" x14ac:dyDescent="0.3">
      <c r="A25" s="121">
        <v>112</v>
      </c>
      <c r="B25" s="110">
        <v>42481</v>
      </c>
      <c r="C25" s="37">
        <v>7965</v>
      </c>
      <c r="D25" s="40">
        <v>1117.5</v>
      </c>
      <c r="E25" s="98">
        <v>600</v>
      </c>
      <c r="F25" s="100">
        <f t="shared" si="1"/>
        <v>9682.5</v>
      </c>
      <c r="G25" s="39">
        <v>0</v>
      </c>
      <c r="H25" s="41">
        <v>0</v>
      </c>
      <c r="I25" s="100">
        <f t="shared" si="2"/>
        <v>9682.5</v>
      </c>
      <c r="J25" s="17"/>
      <c r="K25" s="63">
        <f t="shared" si="3"/>
        <v>42481</v>
      </c>
      <c r="L25" s="15">
        <f t="shared" si="7"/>
        <v>1062</v>
      </c>
      <c r="M25" s="15">
        <f t="shared" si="8"/>
        <v>298</v>
      </c>
      <c r="N25" s="78">
        <f t="shared" si="4"/>
        <v>160</v>
      </c>
      <c r="O25" s="102">
        <f t="shared" si="5"/>
        <v>1520</v>
      </c>
      <c r="P25" s="27"/>
      <c r="Q25" s="105">
        <f t="shared" si="6"/>
        <v>42481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1">
        <v>113</v>
      </c>
      <c r="B26" s="110">
        <v>42482</v>
      </c>
      <c r="C26" s="37">
        <v>7507.5</v>
      </c>
      <c r="D26" s="40">
        <v>1245</v>
      </c>
      <c r="E26" s="98">
        <v>465</v>
      </c>
      <c r="F26" s="100">
        <f t="shared" si="1"/>
        <v>9217.5</v>
      </c>
      <c r="G26" s="39">
        <v>0</v>
      </c>
      <c r="H26" s="41">
        <v>0</v>
      </c>
      <c r="I26" s="100">
        <f t="shared" si="2"/>
        <v>9217.5</v>
      </c>
      <c r="J26" s="17"/>
      <c r="K26" s="63">
        <f t="shared" si="3"/>
        <v>42482</v>
      </c>
      <c r="L26" s="15">
        <f t="shared" si="7"/>
        <v>1001</v>
      </c>
      <c r="M26" s="15">
        <f t="shared" si="8"/>
        <v>332</v>
      </c>
      <c r="N26" s="78">
        <f t="shared" si="4"/>
        <v>124</v>
      </c>
      <c r="O26" s="102">
        <f t="shared" si="5"/>
        <v>1457</v>
      </c>
      <c r="P26" s="27"/>
      <c r="Q26" s="105">
        <f t="shared" si="6"/>
        <v>42482</v>
      </c>
      <c r="R26" s="86">
        <v>8</v>
      </c>
      <c r="S26" s="83"/>
      <c r="T26" s="5"/>
      <c r="U26" s="6"/>
      <c r="V26" s="3"/>
      <c r="W26" s="6">
        <v>5</v>
      </c>
      <c r="X26" s="83"/>
      <c r="Y26" s="5"/>
      <c r="Z26" s="6">
        <f t="shared" si="0"/>
        <v>5</v>
      </c>
      <c r="AA26" s="3"/>
    </row>
    <row r="27" spans="1:27" ht="18.75" thickBot="1" x14ac:dyDescent="0.3">
      <c r="A27" s="121">
        <v>114</v>
      </c>
      <c r="B27" s="110">
        <v>42483</v>
      </c>
      <c r="C27" s="37">
        <v>5280</v>
      </c>
      <c r="D27" s="40">
        <v>720</v>
      </c>
      <c r="E27" s="98">
        <v>228.75</v>
      </c>
      <c r="F27" s="100">
        <f t="shared" si="1"/>
        <v>6228.75</v>
      </c>
      <c r="G27" s="39">
        <v>0</v>
      </c>
      <c r="H27" s="41">
        <v>0</v>
      </c>
      <c r="I27" s="100">
        <f t="shared" si="2"/>
        <v>6228.75</v>
      </c>
      <c r="J27" s="17"/>
      <c r="K27" s="63">
        <f t="shared" si="3"/>
        <v>42483</v>
      </c>
      <c r="L27" s="15">
        <f t="shared" si="7"/>
        <v>704</v>
      </c>
      <c r="M27" s="15">
        <f t="shared" si="8"/>
        <v>192</v>
      </c>
      <c r="N27" s="78">
        <f t="shared" si="4"/>
        <v>61</v>
      </c>
      <c r="O27" s="102">
        <f t="shared" si="5"/>
        <v>957</v>
      </c>
      <c r="P27" s="27"/>
      <c r="Q27" s="105">
        <f t="shared" si="6"/>
        <v>42483</v>
      </c>
      <c r="R27" s="86">
        <v>7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1">
        <v>115</v>
      </c>
      <c r="B28" s="110">
        <v>42484</v>
      </c>
      <c r="C28" s="37">
        <v>5025</v>
      </c>
      <c r="D28" s="40">
        <v>682.5</v>
      </c>
      <c r="E28" s="98">
        <v>0</v>
      </c>
      <c r="F28" s="100">
        <f t="shared" si="1"/>
        <v>5707.5</v>
      </c>
      <c r="G28" s="39">
        <v>0</v>
      </c>
      <c r="H28" s="41">
        <v>0</v>
      </c>
      <c r="I28" s="100">
        <f t="shared" si="2"/>
        <v>5707.5</v>
      </c>
      <c r="J28" s="17"/>
      <c r="K28" s="63">
        <f t="shared" si="3"/>
        <v>42484</v>
      </c>
      <c r="L28" s="15">
        <f t="shared" si="7"/>
        <v>670</v>
      </c>
      <c r="M28" s="15">
        <f t="shared" si="8"/>
        <v>182</v>
      </c>
      <c r="N28" s="78">
        <f t="shared" si="4"/>
        <v>0</v>
      </c>
      <c r="O28" s="102">
        <f t="shared" si="5"/>
        <v>852</v>
      </c>
      <c r="P28" s="27"/>
      <c r="Q28" s="105">
        <f t="shared" si="6"/>
        <v>42484</v>
      </c>
      <c r="R28" s="86">
        <v>8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1">
        <v>116</v>
      </c>
      <c r="B29" s="110">
        <v>42485</v>
      </c>
      <c r="C29" s="37">
        <v>7177.5</v>
      </c>
      <c r="D29" s="40">
        <v>1080</v>
      </c>
      <c r="E29" s="98">
        <v>487.5</v>
      </c>
      <c r="F29" s="100">
        <f t="shared" si="1"/>
        <v>8745</v>
      </c>
      <c r="G29" s="39">
        <v>0</v>
      </c>
      <c r="H29" s="41">
        <v>0</v>
      </c>
      <c r="I29" s="100">
        <f t="shared" si="2"/>
        <v>8745</v>
      </c>
      <c r="J29" s="17"/>
      <c r="K29" s="63">
        <f t="shared" si="3"/>
        <v>42485</v>
      </c>
      <c r="L29" s="15">
        <f t="shared" si="7"/>
        <v>957</v>
      </c>
      <c r="M29" s="15">
        <f t="shared" si="8"/>
        <v>288</v>
      </c>
      <c r="N29" s="78">
        <f t="shared" si="4"/>
        <v>130</v>
      </c>
      <c r="O29" s="102">
        <f t="shared" si="5"/>
        <v>1375</v>
      </c>
      <c r="P29" s="27"/>
      <c r="Q29" s="105">
        <f t="shared" si="6"/>
        <v>42485</v>
      </c>
      <c r="R29" s="86">
        <v>8</v>
      </c>
      <c r="S29" s="83"/>
      <c r="T29" s="5"/>
      <c r="U29" s="6"/>
      <c r="V29" s="3"/>
      <c r="W29" s="6">
        <v>4</v>
      </c>
      <c r="X29" s="83"/>
      <c r="Y29" s="5"/>
      <c r="Z29" s="6">
        <f t="shared" si="0"/>
        <v>4</v>
      </c>
      <c r="AA29" s="3"/>
    </row>
    <row r="30" spans="1:27" ht="18.75" thickBot="1" x14ac:dyDescent="0.3">
      <c r="A30" s="121">
        <v>117</v>
      </c>
      <c r="B30" s="110">
        <v>42486</v>
      </c>
      <c r="C30" s="37">
        <v>7605</v>
      </c>
      <c r="D30" s="40">
        <v>1117.5</v>
      </c>
      <c r="E30" s="98">
        <v>566.25</v>
      </c>
      <c r="F30" s="100">
        <f t="shared" si="1"/>
        <v>9288.75</v>
      </c>
      <c r="G30" s="39">
        <v>8750</v>
      </c>
      <c r="H30" s="41">
        <v>0</v>
      </c>
      <c r="I30" s="100">
        <f t="shared" si="2"/>
        <v>18038.75</v>
      </c>
      <c r="J30" s="17"/>
      <c r="K30" s="63">
        <f t="shared" si="3"/>
        <v>42486</v>
      </c>
      <c r="L30" s="15">
        <f t="shared" si="7"/>
        <v>1014</v>
      </c>
      <c r="M30" s="15">
        <f t="shared" si="8"/>
        <v>298</v>
      </c>
      <c r="N30" s="78">
        <f t="shared" si="4"/>
        <v>151</v>
      </c>
      <c r="O30" s="102">
        <f t="shared" si="5"/>
        <v>1463</v>
      </c>
      <c r="P30" s="27"/>
      <c r="Q30" s="105">
        <f t="shared" si="6"/>
        <v>42486</v>
      </c>
      <c r="R30" s="86">
        <v>8</v>
      </c>
      <c r="S30" s="83"/>
      <c r="T30" s="5"/>
      <c r="U30" s="6"/>
      <c r="V30" s="3"/>
      <c r="W30" s="6">
        <v>4</v>
      </c>
      <c r="X30" s="83"/>
      <c r="Y30" s="5"/>
      <c r="Z30" s="6">
        <f t="shared" si="0"/>
        <v>4</v>
      </c>
      <c r="AA30" s="3"/>
    </row>
    <row r="31" spans="1:27" ht="18.75" thickBot="1" x14ac:dyDescent="0.3">
      <c r="A31" s="121">
        <v>118</v>
      </c>
      <c r="B31" s="110">
        <v>42487</v>
      </c>
      <c r="C31" s="37">
        <v>7920</v>
      </c>
      <c r="D31" s="40">
        <v>1080</v>
      </c>
      <c r="E31" s="98">
        <v>465</v>
      </c>
      <c r="F31" s="100">
        <f t="shared" si="1"/>
        <v>9465</v>
      </c>
      <c r="G31" s="39">
        <v>51636</v>
      </c>
      <c r="H31" s="41">
        <v>0</v>
      </c>
      <c r="I31" s="100">
        <f t="shared" si="2"/>
        <v>61101</v>
      </c>
      <c r="J31" s="17"/>
      <c r="K31" s="63">
        <f t="shared" si="3"/>
        <v>42487</v>
      </c>
      <c r="L31" s="15">
        <f t="shared" si="7"/>
        <v>1056</v>
      </c>
      <c r="M31" s="15">
        <f t="shared" si="8"/>
        <v>288</v>
      </c>
      <c r="N31" s="78">
        <f t="shared" si="4"/>
        <v>124</v>
      </c>
      <c r="O31" s="102">
        <f t="shared" si="5"/>
        <v>1468</v>
      </c>
      <c r="P31" s="27"/>
      <c r="Q31" s="105">
        <f t="shared" si="6"/>
        <v>42487</v>
      </c>
      <c r="R31" s="86">
        <v>8</v>
      </c>
      <c r="S31" s="83"/>
      <c r="T31" s="5"/>
      <c r="U31" s="6"/>
      <c r="V31" s="3"/>
      <c r="W31" s="6">
        <v>4</v>
      </c>
      <c r="X31" s="83"/>
      <c r="Y31" s="5"/>
      <c r="Z31" s="6">
        <f t="shared" si="0"/>
        <v>4</v>
      </c>
      <c r="AA31" s="3"/>
    </row>
    <row r="32" spans="1:27" ht="18.75" thickBot="1" x14ac:dyDescent="0.3">
      <c r="A32" s="121">
        <v>119</v>
      </c>
      <c r="B32" s="110">
        <v>42488</v>
      </c>
      <c r="C32" s="37">
        <v>8032.5</v>
      </c>
      <c r="D32" s="40">
        <v>1012.5</v>
      </c>
      <c r="E32" s="98">
        <v>592.5</v>
      </c>
      <c r="F32" s="100">
        <f t="shared" si="1"/>
        <v>9637.5</v>
      </c>
      <c r="G32" s="39">
        <v>12250</v>
      </c>
      <c r="H32" s="41">
        <v>0</v>
      </c>
      <c r="I32" s="100">
        <f t="shared" si="2"/>
        <v>21887.5</v>
      </c>
      <c r="J32" s="17"/>
      <c r="K32" s="63">
        <f t="shared" si="3"/>
        <v>42488</v>
      </c>
      <c r="L32" s="15">
        <f t="shared" si="7"/>
        <v>1071</v>
      </c>
      <c r="M32" s="15">
        <f t="shared" si="8"/>
        <v>270</v>
      </c>
      <c r="N32" s="78">
        <f t="shared" si="4"/>
        <v>158</v>
      </c>
      <c r="O32" s="102">
        <f t="shared" si="5"/>
        <v>1499</v>
      </c>
      <c r="P32" s="27"/>
      <c r="Q32" s="105">
        <f t="shared" si="6"/>
        <v>42488</v>
      </c>
      <c r="R32" s="86">
        <v>9</v>
      </c>
      <c r="S32" s="83"/>
      <c r="T32" s="5"/>
      <c r="U32" s="6"/>
      <c r="V32" s="3"/>
      <c r="W32" s="88">
        <v>5</v>
      </c>
      <c r="X32" s="83"/>
      <c r="Y32" s="5"/>
      <c r="Z32" s="6">
        <f t="shared" si="0"/>
        <v>5</v>
      </c>
      <c r="AA32" s="3"/>
    </row>
    <row r="33" spans="1:27" ht="18.75" thickBot="1" x14ac:dyDescent="0.3">
      <c r="A33" s="121">
        <v>120</v>
      </c>
      <c r="B33" s="110">
        <v>42489</v>
      </c>
      <c r="C33" s="37">
        <v>8445</v>
      </c>
      <c r="D33" s="40">
        <v>1447.5</v>
      </c>
      <c r="E33" s="98">
        <v>487.5</v>
      </c>
      <c r="F33" s="100">
        <f t="shared" si="1"/>
        <v>10380</v>
      </c>
      <c r="G33" s="39">
        <v>47250</v>
      </c>
      <c r="H33" s="41">
        <v>0</v>
      </c>
      <c r="I33" s="100">
        <f t="shared" si="2"/>
        <v>57630</v>
      </c>
      <c r="J33" s="17"/>
      <c r="K33" s="63">
        <f t="shared" si="3"/>
        <v>42489</v>
      </c>
      <c r="L33" s="15">
        <f t="shared" si="7"/>
        <v>1126</v>
      </c>
      <c r="M33" s="15">
        <f t="shared" si="8"/>
        <v>386</v>
      </c>
      <c r="N33" s="78">
        <f t="shared" si="4"/>
        <v>130</v>
      </c>
      <c r="O33" s="102">
        <f t="shared" si="5"/>
        <v>1642</v>
      </c>
      <c r="P33" s="27"/>
      <c r="Q33" s="105">
        <f t="shared" si="6"/>
        <v>42489</v>
      </c>
      <c r="R33" s="86">
        <v>10</v>
      </c>
      <c r="S33" s="83"/>
      <c r="T33" s="5"/>
      <c r="U33" s="6"/>
      <c r="V33" s="3"/>
      <c r="W33" s="88">
        <v>5</v>
      </c>
      <c r="X33" s="83"/>
      <c r="Y33" s="5"/>
      <c r="Z33" s="6">
        <f t="shared" si="0"/>
        <v>5</v>
      </c>
      <c r="AA33" s="3"/>
    </row>
    <row r="34" spans="1:27" ht="18.75" thickBot="1" x14ac:dyDescent="0.3">
      <c r="A34" s="121">
        <v>121</v>
      </c>
      <c r="B34" s="110">
        <v>42490</v>
      </c>
      <c r="C34" s="37">
        <v>9172.5</v>
      </c>
      <c r="D34" s="40">
        <v>1125</v>
      </c>
      <c r="E34" s="98">
        <v>183.75</v>
      </c>
      <c r="F34" s="100">
        <f t="shared" si="1"/>
        <v>10481.25</v>
      </c>
      <c r="G34" s="39">
        <v>0</v>
      </c>
      <c r="H34" s="41">
        <v>0</v>
      </c>
      <c r="I34" s="100">
        <f t="shared" si="2"/>
        <v>10481.25</v>
      </c>
      <c r="J34" s="17"/>
      <c r="K34" s="63">
        <f t="shared" si="3"/>
        <v>42490</v>
      </c>
      <c r="L34" s="15">
        <f t="shared" si="7"/>
        <v>1223</v>
      </c>
      <c r="M34" s="15">
        <f t="shared" si="8"/>
        <v>300</v>
      </c>
      <c r="N34" s="78">
        <f t="shared" si="4"/>
        <v>49</v>
      </c>
      <c r="O34" s="102">
        <f t="shared" si="5"/>
        <v>1572</v>
      </c>
      <c r="P34" s="27"/>
      <c r="Q34" s="105">
        <f t="shared" si="6"/>
        <v>42490</v>
      </c>
      <c r="R34" s="86">
        <v>10</v>
      </c>
      <c r="S34" s="83"/>
      <c r="T34" s="5"/>
      <c r="U34" s="6"/>
      <c r="V34" s="3"/>
      <c r="W34" s="6">
        <v>5</v>
      </c>
      <c r="X34" s="83"/>
      <c r="Y34" s="5"/>
      <c r="Z34" s="6">
        <f t="shared" si="0"/>
        <v>5</v>
      </c>
      <c r="AA34" s="3"/>
    </row>
    <row r="35" spans="1:27" ht="18.75" thickBot="1" x14ac:dyDescent="0.3">
      <c r="A35" s="3"/>
      <c r="B35" s="110"/>
      <c r="C35" s="39"/>
      <c r="D35" s="40"/>
      <c r="E35" s="38"/>
      <c r="F35" s="101">
        <f t="shared" si="1"/>
        <v>0</v>
      </c>
      <c r="G35" s="43"/>
      <c r="H35" s="44">
        <v>0</v>
      </c>
      <c r="I35" s="100">
        <f t="shared" si="2"/>
        <v>0</v>
      </c>
      <c r="J35" s="17"/>
      <c r="K35" s="63"/>
      <c r="L35" s="15">
        <f t="shared" si="7"/>
        <v>0</v>
      </c>
      <c r="M35" s="15">
        <f>D35/3.75</f>
        <v>0</v>
      </c>
      <c r="N35" s="78">
        <f t="shared" si="4"/>
        <v>0</v>
      </c>
      <c r="O35" s="103">
        <f t="shared" si="5"/>
        <v>0</v>
      </c>
      <c r="P35" s="27"/>
      <c r="Q35" s="105">
        <f t="shared" si="6"/>
        <v>0</v>
      </c>
      <c r="R35" s="86"/>
      <c r="S35" s="83"/>
      <c r="T35" s="5"/>
      <c r="U35" s="6"/>
      <c r="V35" s="3"/>
      <c r="W35" s="6"/>
      <c r="X35" s="45"/>
      <c r="Y35" s="46"/>
      <c r="Z35" s="6">
        <f t="shared" si="0"/>
        <v>0</v>
      </c>
      <c r="AA35" s="3"/>
    </row>
    <row r="36" spans="1:27" ht="18.75" thickBot="1" x14ac:dyDescent="0.3">
      <c r="A36" s="3"/>
      <c r="B36" s="140" t="s">
        <v>9</v>
      </c>
      <c r="C36" s="95">
        <f>SUM(C5:C35)</f>
        <v>235740</v>
      </c>
      <c r="D36" s="96">
        <f>SUM(D5:D35)</f>
        <v>33067.5</v>
      </c>
      <c r="E36" s="96">
        <f>SUM(E5:E35)</f>
        <v>11966.25</v>
      </c>
      <c r="F36" s="113">
        <f t="shared" si="1"/>
        <v>280773.75</v>
      </c>
      <c r="G36" s="114">
        <f>SUM(G5:G35)</f>
        <v>119886</v>
      </c>
      <c r="H36" s="118">
        <f>SUM(H5:H35)</f>
        <v>0</v>
      </c>
      <c r="I36" s="115">
        <f>SUM(I5:I35)</f>
        <v>400659.75</v>
      </c>
      <c r="J36" s="28"/>
      <c r="K36" s="89" t="s">
        <v>9</v>
      </c>
      <c r="L36" s="74">
        <f>SUM(L5:L35)</f>
        <v>31432</v>
      </c>
      <c r="M36" s="75">
        <f>SUM(M5:M35)</f>
        <v>8818</v>
      </c>
      <c r="N36" s="75">
        <f>SUM(N5:N35)</f>
        <v>3191</v>
      </c>
      <c r="O36" s="104">
        <f t="shared" si="5"/>
        <v>43441</v>
      </c>
      <c r="P36" s="29"/>
      <c r="Q36" s="111" t="s">
        <v>9</v>
      </c>
      <c r="R36" s="90">
        <f>SUM(R5:R35)</f>
        <v>257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139</v>
      </c>
      <c r="X36" s="84">
        <f>SUM(X5:X34)</f>
        <v>0</v>
      </c>
      <c r="Y36" s="25">
        <f>SUM(Y5:Y34)</f>
        <v>0</v>
      </c>
      <c r="Z36" s="16">
        <f>SUM(Z5:Z34)</f>
        <v>139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I36-'[1]ABR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2019.955035971223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7604.5161290322585</v>
      </c>
      <c r="D43" s="19">
        <f>SUM(D36:D36)/D44</f>
        <v>1066.6935483870968</v>
      </c>
      <c r="E43" s="19"/>
      <c r="F43" s="19"/>
      <c r="G43" s="19">
        <f>SUM(G36:G36)/G44</f>
        <v>3867.2903225806454</v>
      </c>
      <c r="H43" s="20">
        <f>H36/C44</f>
        <v>0</v>
      </c>
      <c r="I43" s="19">
        <f>SUM(I36:I36)/I44</f>
        <v>12924.508064516129</v>
      </c>
      <c r="J43" s="19"/>
      <c r="K43" s="18"/>
      <c r="L43" s="19">
        <f>SUM(L36:L36)/L44</f>
        <v>1013.9354838709677</v>
      </c>
      <c r="M43" s="19">
        <f>SUM(M36:M36)/M44</f>
        <v>284.45161290322579</v>
      </c>
      <c r="N43" s="19"/>
      <c r="O43" s="119">
        <f>SUM(O36:O36)/O44</f>
        <v>1401.3225806451612</v>
      </c>
      <c r="P43" s="19"/>
      <c r="Q43" s="18"/>
      <c r="R43" s="21">
        <f>R36/R44</f>
        <v>8.2903225806451619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4.4838709677419351</v>
      </c>
      <c r="X43" s="21">
        <f>X36/X44</f>
        <v>0</v>
      </c>
      <c r="Y43" s="21">
        <f>Y36/Y44</f>
        <v>0</v>
      </c>
      <c r="Z43" s="21">
        <f>Z36/Z44</f>
        <v>4.4838709677419351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28" activePane="bottomRight" state="frozen"/>
      <selection activeCell="W24" sqref="W24"/>
      <selection pane="topRight" activeCell="W24" sqref="W24"/>
      <selection pane="bottomLeft" activeCell="W24" sqref="W24"/>
      <selection pane="bottomRight" activeCell="D5" sqref="D5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42491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42491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42491</v>
      </c>
      <c r="P2" s="34"/>
      <c r="Q2" s="92" t="s">
        <v>36</v>
      </c>
      <c r="R2" s="80"/>
      <c r="S2" s="61"/>
      <c r="T2" s="61"/>
      <c r="U2" s="61"/>
      <c r="W2" s="81">
        <f>F1</f>
        <v>42491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122</v>
      </c>
      <c r="B5" s="110">
        <v>42491</v>
      </c>
      <c r="C5" s="37">
        <v>8400</v>
      </c>
      <c r="D5" s="37">
        <v>1252.5</v>
      </c>
      <c r="E5" s="97">
        <v>0</v>
      </c>
      <c r="F5" s="99">
        <f>SUM(C5+D5+E5)</f>
        <v>9652.5</v>
      </c>
      <c r="G5" s="36">
        <v>0</v>
      </c>
      <c r="H5" s="38">
        <v>0</v>
      </c>
      <c r="I5" s="100">
        <f>F5+G5+H5</f>
        <v>9652.5</v>
      </c>
      <c r="J5" s="17"/>
      <c r="K5" s="63">
        <f>B5</f>
        <v>42491</v>
      </c>
      <c r="L5" s="15">
        <f>C5/7.5</f>
        <v>1120</v>
      </c>
      <c r="M5" s="15">
        <f>D5/3.75</f>
        <v>334</v>
      </c>
      <c r="N5" s="78">
        <f>E5/3.75</f>
        <v>0</v>
      </c>
      <c r="O5" s="102">
        <f>SUM(L5:N5)</f>
        <v>1454</v>
      </c>
      <c r="P5" s="27"/>
      <c r="Q5" s="105">
        <f>B5</f>
        <v>42491</v>
      </c>
      <c r="R5" s="85">
        <v>9</v>
      </c>
      <c r="S5" s="82"/>
      <c r="T5" s="13"/>
      <c r="U5" s="14"/>
      <c r="V5" s="3"/>
      <c r="W5" s="87">
        <v>5</v>
      </c>
      <c r="X5" s="82"/>
      <c r="Y5" s="13"/>
      <c r="Z5" s="14">
        <f t="shared" ref="Z5:Z35" si="0">SUM(W5:Y5)</f>
        <v>5</v>
      </c>
      <c r="AA5" s="3"/>
    </row>
    <row r="6" spans="1:29" ht="18.75" thickBot="1" x14ac:dyDescent="0.3">
      <c r="A6" s="120">
        <v>123</v>
      </c>
      <c r="B6" s="110">
        <v>42492</v>
      </c>
      <c r="C6" s="37">
        <v>8047.5</v>
      </c>
      <c r="D6" s="40">
        <v>1237.5</v>
      </c>
      <c r="E6" s="98">
        <v>588.75</v>
      </c>
      <c r="F6" s="100">
        <f t="shared" ref="F6:F36" si="1">SUM(C6+D6+E6)</f>
        <v>9873.75</v>
      </c>
      <c r="G6" s="39">
        <v>0</v>
      </c>
      <c r="H6" s="41">
        <v>0</v>
      </c>
      <c r="I6" s="100">
        <f t="shared" ref="I6:I35" si="2">F6+G6+H6</f>
        <v>9873.75</v>
      </c>
      <c r="J6" s="17"/>
      <c r="K6" s="63">
        <f t="shared" ref="K6:K35" si="3">B6</f>
        <v>42492</v>
      </c>
      <c r="L6" s="15">
        <f>C6/7.5</f>
        <v>1073</v>
      </c>
      <c r="M6" s="15">
        <f>D6/3.75</f>
        <v>330</v>
      </c>
      <c r="N6" s="78">
        <f t="shared" ref="N6:N35" si="4">E6/3.75</f>
        <v>157</v>
      </c>
      <c r="O6" s="102">
        <f t="shared" ref="O6:O36" si="5">SUM(L6:N6)</f>
        <v>1560</v>
      </c>
      <c r="P6" s="27"/>
      <c r="Q6" s="105">
        <f t="shared" ref="Q6:Q35" si="6">B6</f>
        <v>42492</v>
      </c>
      <c r="R6" s="86">
        <v>9</v>
      </c>
      <c r="S6" s="83"/>
      <c r="T6" s="5"/>
      <c r="U6" s="6"/>
      <c r="V6" s="3"/>
      <c r="W6" s="6">
        <v>5</v>
      </c>
      <c r="X6" s="83"/>
      <c r="Y6" s="5"/>
      <c r="Z6" s="6">
        <f t="shared" si="0"/>
        <v>5</v>
      </c>
      <c r="AA6" s="3"/>
    </row>
    <row r="7" spans="1:29" ht="18.75" thickBot="1" x14ac:dyDescent="0.3">
      <c r="A7" s="120">
        <v>124</v>
      </c>
      <c r="B7" s="110">
        <v>42493</v>
      </c>
      <c r="C7" s="37">
        <v>7770</v>
      </c>
      <c r="D7" s="40">
        <v>1027.5</v>
      </c>
      <c r="E7" s="98">
        <v>435</v>
      </c>
      <c r="F7" s="100">
        <f t="shared" si="1"/>
        <v>9232.5</v>
      </c>
      <c r="G7" s="39">
        <v>0</v>
      </c>
      <c r="H7" s="41">
        <v>0</v>
      </c>
      <c r="I7" s="100">
        <f t="shared" si="2"/>
        <v>9232.5</v>
      </c>
      <c r="J7" s="17"/>
      <c r="K7" s="63">
        <f t="shared" si="3"/>
        <v>42493</v>
      </c>
      <c r="L7" s="15">
        <f t="shared" ref="L7:L35" si="7">C7/7.5</f>
        <v>1036</v>
      </c>
      <c r="M7" s="15">
        <f t="shared" ref="M7:M34" si="8">D7/3.75</f>
        <v>274</v>
      </c>
      <c r="N7" s="78">
        <f t="shared" si="4"/>
        <v>116</v>
      </c>
      <c r="O7" s="102">
        <f t="shared" si="5"/>
        <v>1426</v>
      </c>
      <c r="P7" s="27"/>
      <c r="Q7" s="105">
        <f t="shared" si="6"/>
        <v>42493</v>
      </c>
      <c r="R7" s="86">
        <v>9</v>
      </c>
      <c r="S7" s="83"/>
      <c r="T7" s="5"/>
      <c r="U7" s="6"/>
      <c r="V7" s="3"/>
      <c r="W7" s="6">
        <v>5</v>
      </c>
      <c r="X7" s="83"/>
      <c r="Y7" s="5"/>
      <c r="Z7" s="6">
        <f t="shared" si="0"/>
        <v>5</v>
      </c>
      <c r="AA7" s="3"/>
    </row>
    <row r="8" spans="1:29" ht="18.75" thickBot="1" x14ac:dyDescent="0.3">
      <c r="A8" s="121">
        <v>125</v>
      </c>
      <c r="B8" s="110">
        <v>42494</v>
      </c>
      <c r="C8" s="37">
        <v>8280</v>
      </c>
      <c r="D8" s="40">
        <v>1200</v>
      </c>
      <c r="E8" s="98">
        <v>491.25</v>
      </c>
      <c r="F8" s="100">
        <f t="shared" si="1"/>
        <v>9971.25</v>
      </c>
      <c r="G8" s="39">
        <v>0</v>
      </c>
      <c r="H8" s="41">
        <v>0</v>
      </c>
      <c r="I8" s="100">
        <f t="shared" si="2"/>
        <v>9971.25</v>
      </c>
      <c r="J8" s="17"/>
      <c r="K8" s="63">
        <f t="shared" si="3"/>
        <v>42494</v>
      </c>
      <c r="L8" s="15">
        <f t="shared" si="7"/>
        <v>1104</v>
      </c>
      <c r="M8" s="15">
        <f t="shared" si="8"/>
        <v>320</v>
      </c>
      <c r="N8" s="78">
        <f t="shared" si="4"/>
        <v>131</v>
      </c>
      <c r="O8" s="102">
        <f t="shared" si="5"/>
        <v>1555</v>
      </c>
      <c r="P8" s="27"/>
      <c r="Q8" s="105">
        <f t="shared" si="6"/>
        <v>42494</v>
      </c>
      <c r="R8" s="86">
        <v>10</v>
      </c>
      <c r="S8" s="83"/>
      <c r="T8" s="5"/>
      <c r="U8" s="6"/>
      <c r="V8" s="3"/>
      <c r="W8" s="6">
        <v>5</v>
      </c>
      <c r="X8" s="83"/>
      <c r="Y8" s="5"/>
      <c r="Z8" s="6">
        <f t="shared" si="0"/>
        <v>5</v>
      </c>
      <c r="AA8" s="3"/>
    </row>
    <row r="9" spans="1:29" ht="18.75" thickBot="1" x14ac:dyDescent="0.3">
      <c r="A9" s="121">
        <v>126</v>
      </c>
      <c r="B9" s="110">
        <v>42495</v>
      </c>
      <c r="C9" s="37">
        <v>8415</v>
      </c>
      <c r="D9" s="40">
        <v>1035</v>
      </c>
      <c r="E9" s="98">
        <v>577.5</v>
      </c>
      <c r="F9" s="100">
        <f t="shared" si="1"/>
        <v>10027.5</v>
      </c>
      <c r="G9" s="39">
        <v>0</v>
      </c>
      <c r="H9" s="41">
        <v>0</v>
      </c>
      <c r="I9" s="100">
        <f t="shared" si="2"/>
        <v>10027.5</v>
      </c>
      <c r="J9" s="17"/>
      <c r="K9" s="63">
        <f t="shared" si="3"/>
        <v>42495</v>
      </c>
      <c r="L9" s="15">
        <f t="shared" si="7"/>
        <v>1122</v>
      </c>
      <c r="M9" s="15">
        <f t="shared" si="8"/>
        <v>276</v>
      </c>
      <c r="N9" s="78">
        <f t="shared" si="4"/>
        <v>154</v>
      </c>
      <c r="O9" s="102">
        <f t="shared" si="5"/>
        <v>1552</v>
      </c>
      <c r="P9" s="27"/>
      <c r="Q9" s="105">
        <f t="shared" si="6"/>
        <v>42495</v>
      </c>
      <c r="R9" s="86">
        <v>10</v>
      </c>
      <c r="S9" s="83"/>
      <c r="T9" s="5"/>
      <c r="U9" s="6"/>
      <c r="V9" s="3"/>
      <c r="W9" s="6">
        <v>5</v>
      </c>
      <c r="X9" s="83"/>
      <c r="Y9" s="5"/>
      <c r="Z9" s="6">
        <f t="shared" si="0"/>
        <v>5</v>
      </c>
      <c r="AA9" s="3"/>
    </row>
    <row r="10" spans="1:29" ht="18.75" thickBot="1" x14ac:dyDescent="0.3">
      <c r="A10" s="121">
        <v>127</v>
      </c>
      <c r="B10" s="110">
        <v>42496</v>
      </c>
      <c r="C10" s="37">
        <v>7792.5</v>
      </c>
      <c r="D10" s="40">
        <v>1095</v>
      </c>
      <c r="E10" s="98">
        <v>322.5</v>
      </c>
      <c r="F10" s="100">
        <f t="shared" si="1"/>
        <v>9210</v>
      </c>
      <c r="G10" s="39">
        <v>0</v>
      </c>
      <c r="H10" s="41">
        <v>0</v>
      </c>
      <c r="I10" s="100">
        <f t="shared" si="2"/>
        <v>9210</v>
      </c>
      <c r="J10" s="17"/>
      <c r="K10" s="63">
        <f t="shared" si="3"/>
        <v>42496</v>
      </c>
      <c r="L10" s="15">
        <f t="shared" si="7"/>
        <v>1039</v>
      </c>
      <c r="M10" s="15">
        <f t="shared" si="8"/>
        <v>292</v>
      </c>
      <c r="N10" s="78">
        <f t="shared" si="4"/>
        <v>86</v>
      </c>
      <c r="O10" s="102">
        <f t="shared" si="5"/>
        <v>1417</v>
      </c>
      <c r="P10" s="27"/>
      <c r="Q10" s="105">
        <f t="shared" si="6"/>
        <v>42496</v>
      </c>
      <c r="R10" s="86">
        <v>9</v>
      </c>
      <c r="S10" s="83"/>
      <c r="T10" s="5"/>
      <c r="U10" s="6"/>
      <c r="V10" s="3"/>
      <c r="W10" s="6">
        <v>5</v>
      </c>
      <c r="X10" s="83"/>
      <c r="Y10" s="5"/>
      <c r="Z10" s="6">
        <f t="shared" si="0"/>
        <v>5</v>
      </c>
      <c r="AA10" s="3"/>
    </row>
    <row r="11" spans="1:29" ht="18.75" thickBot="1" x14ac:dyDescent="0.3">
      <c r="A11" s="121">
        <v>128</v>
      </c>
      <c r="B11" s="110">
        <v>42497</v>
      </c>
      <c r="C11" s="37">
        <v>8505</v>
      </c>
      <c r="D11" s="40">
        <v>735</v>
      </c>
      <c r="E11" s="98">
        <v>255</v>
      </c>
      <c r="F11" s="100">
        <f t="shared" si="1"/>
        <v>9495</v>
      </c>
      <c r="G11" s="39">
        <v>0</v>
      </c>
      <c r="H11" s="41">
        <v>0</v>
      </c>
      <c r="I11" s="100">
        <f t="shared" si="2"/>
        <v>9495</v>
      </c>
      <c r="J11" s="17"/>
      <c r="K11" s="63">
        <f t="shared" si="3"/>
        <v>42497</v>
      </c>
      <c r="L11" s="15">
        <f t="shared" si="7"/>
        <v>1134</v>
      </c>
      <c r="M11" s="15">
        <f t="shared" si="8"/>
        <v>196</v>
      </c>
      <c r="N11" s="78">
        <f t="shared" si="4"/>
        <v>68</v>
      </c>
      <c r="O11" s="102">
        <f t="shared" si="5"/>
        <v>1398</v>
      </c>
      <c r="P11" s="27"/>
      <c r="Q11" s="105">
        <f t="shared" si="6"/>
        <v>42497</v>
      </c>
      <c r="R11" s="86">
        <v>9</v>
      </c>
      <c r="S11" s="83"/>
      <c r="T11" s="5"/>
      <c r="U11" s="6"/>
      <c r="V11" s="3"/>
      <c r="W11" s="6">
        <v>5</v>
      </c>
      <c r="X11" s="83"/>
      <c r="Y11" s="5"/>
      <c r="Z11" s="6">
        <f t="shared" si="0"/>
        <v>5</v>
      </c>
      <c r="AA11" s="3"/>
    </row>
    <row r="12" spans="1:29" ht="18.75" thickBot="1" x14ac:dyDescent="0.3">
      <c r="A12" s="121">
        <v>129</v>
      </c>
      <c r="B12" s="110">
        <v>42498</v>
      </c>
      <c r="C12" s="37">
        <v>5265</v>
      </c>
      <c r="D12" s="40">
        <v>727.5</v>
      </c>
      <c r="E12" s="98">
        <v>0</v>
      </c>
      <c r="F12" s="100">
        <f t="shared" si="1"/>
        <v>5992.5</v>
      </c>
      <c r="G12" s="39">
        <v>0</v>
      </c>
      <c r="H12" s="41">
        <v>0</v>
      </c>
      <c r="I12" s="100">
        <f t="shared" si="2"/>
        <v>5992.5</v>
      </c>
      <c r="J12" s="17"/>
      <c r="K12" s="63">
        <f t="shared" si="3"/>
        <v>42498</v>
      </c>
      <c r="L12" s="15">
        <f t="shared" si="7"/>
        <v>702</v>
      </c>
      <c r="M12" s="15">
        <f t="shared" si="8"/>
        <v>194</v>
      </c>
      <c r="N12" s="78">
        <f t="shared" si="4"/>
        <v>0</v>
      </c>
      <c r="O12" s="102">
        <f t="shared" si="5"/>
        <v>896</v>
      </c>
      <c r="P12" s="27"/>
      <c r="Q12" s="105">
        <f t="shared" si="6"/>
        <v>42498</v>
      </c>
      <c r="R12" s="86">
        <v>8</v>
      </c>
      <c r="S12" s="83"/>
      <c r="T12" s="5"/>
      <c r="U12" s="6"/>
      <c r="V12" s="3"/>
      <c r="W12" s="6">
        <v>5</v>
      </c>
      <c r="X12" s="83"/>
      <c r="Y12" s="5"/>
      <c r="Z12" s="6">
        <f t="shared" si="0"/>
        <v>5</v>
      </c>
      <c r="AA12" s="3"/>
    </row>
    <row r="13" spans="1:29" ht="18.75" thickBot="1" x14ac:dyDescent="0.3">
      <c r="A13" s="121">
        <v>130</v>
      </c>
      <c r="B13" s="110">
        <v>42499</v>
      </c>
      <c r="C13" s="37">
        <v>9795</v>
      </c>
      <c r="D13" s="40">
        <v>1560</v>
      </c>
      <c r="E13" s="98">
        <v>618.75</v>
      </c>
      <c r="F13" s="100">
        <f t="shared" si="1"/>
        <v>11973.75</v>
      </c>
      <c r="G13" s="39">
        <v>0</v>
      </c>
      <c r="H13" s="41">
        <v>0</v>
      </c>
      <c r="I13" s="100">
        <f t="shared" si="2"/>
        <v>11973.75</v>
      </c>
      <c r="J13" s="17"/>
      <c r="K13" s="63">
        <f t="shared" si="3"/>
        <v>42499</v>
      </c>
      <c r="L13" s="15">
        <f t="shared" si="7"/>
        <v>1306</v>
      </c>
      <c r="M13" s="15">
        <f t="shared" si="8"/>
        <v>416</v>
      </c>
      <c r="N13" s="78">
        <f t="shared" si="4"/>
        <v>165</v>
      </c>
      <c r="O13" s="102">
        <f t="shared" si="5"/>
        <v>1887</v>
      </c>
      <c r="P13" s="27"/>
      <c r="Q13" s="105">
        <f t="shared" si="6"/>
        <v>42499</v>
      </c>
      <c r="R13" s="86">
        <v>10</v>
      </c>
      <c r="S13" s="83"/>
      <c r="T13" s="5"/>
      <c r="U13" s="6"/>
      <c r="V13" s="3"/>
      <c r="W13" s="6">
        <v>5</v>
      </c>
      <c r="X13" s="83"/>
      <c r="Y13" s="5"/>
      <c r="Z13" s="6">
        <f t="shared" si="0"/>
        <v>5</v>
      </c>
      <c r="AA13" s="3"/>
    </row>
    <row r="14" spans="1:29" ht="18.75" thickBot="1" x14ac:dyDescent="0.3">
      <c r="A14" s="121">
        <v>131</v>
      </c>
      <c r="B14" s="110">
        <v>42500</v>
      </c>
      <c r="C14" s="37">
        <v>7680</v>
      </c>
      <c r="D14" s="40">
        <v>967.5</v>
      </c>
      <c r="E14" s="98">
        <v>288.75</v>
      </c>
      <c r="F14" s="100">
        <f t="shared" si="1"/>
        <v>8936.25</v>
      </c>
      <c r="G14" s="39">
        <v>0</v>
      </c>
      <c r="H14" s="41">
        <v>0</v>
      </c>
      <c r="I14" s="100">
        <f t="shared" si="2"/>
        <v>8936.25</v>
      </c>
      <c r="J14" s="17"/>
      <c r="K14" s="63">
        <f t="shared" si="3"/>
        <v>42500</v>
      </c>
      <c r="L14" s="15">
        <f t="shared" si="7"/>
        <v>1024</v>
      </c>
      <c r="M14" s="15">
        <f t="shared" si="8"/>
        <v>258</v>
      </c>
      <c r="N14" s="78">
        <f t="shared" si="4"/>
        <v>77</v>
      </c>
      <c r="O14" s="102">
        <f t="shared" si="5"/>
        <v>1359</v>
      </c>
      <c r="P14" s="27"/>
      <c r="Q14" s="105">
        <f t="shared" si="6"/>
        <v>42500</v>
      </c>
      <c r="R14" s="86">
        <v>8</v>
      </c>
      <c r="S14" s="83"/>
      <c r="T14" s="5"/>
      <c r="U14" s="6"/>
      <c r="V14" s="3"/>
      <c r="W14" s="6">
        <v>4</v>
      </c>
      <c r="X14" s="83"/>
      <c r="Y14" s="5"/>
      <c r="Z14" s="6">
        <f t="shared" si="0"/>
        <v>4</v>
      </c>
      <c r="AA14" s="3"/>
    </row>
    <row r="15" spans="1:29" ht="18.75" thickBot="1" x14ac:dyDescent="0.3">
      <c r="A15" s="121">
        <v>132</v>
      </c>
      <c r="B15" s="110">
        <v>42501</v>
      </c>
      <c r="C15" s="37">
        <v>7942.5</v>
      </c>
      <c r="D15" s="40">
        <v>1410</v>
      </c>
      <c r="E15" s="98">
        <v>457.5</v>
      </c>
      <c r="F15" s="100">
        <f t="shared" si="1"/>
        <v>9810</v>
      </c>
      <c r="G15" s="39">
        <v>6036</v>
      </c>
      <c r="H15" s="41">
        <v>0</v>
      </c>
      <c r="I15" s="100">
        <f t="shared" si="2"/>
        <v>15846</v>
      </c>
      <c r="J15" s="17"/>
      <c r="K15" s="63">
        <f t="shared" si="3"/>
        <v>42501</v>
      </c>
      <c r="L15" s="15">
        <f t="shared" si="7"/>
        <v>1059</v>
      </c>
      <c r="M15" s="15">
        <f t="shared" si="8"/>
        <v>376</v>
      </c>
      <c r="N15" s="78">
        <f t="shared" si="4"/>
        <v>122</v>
      </c>
      <c r="O15" s="102">
        <f t="shared" si="5"/>
        <v>1557</v>
      </c>
      <c r="P15" s="27"/>
      <c r="Q15" s="105">
        <f t="shared" si="6"/>
        <v>42501</v>
      </c>
      <c r="R15" s="86">
        <v>9</v>
      </c>
      <c r="S15" s="83"/>
      <c r="T15" s="5"/>
      <c r="U15" s="6"/>
      <c r="V15" s="3"/>
      <c r="W15" s="6">
        <v>5</v>
      </c>
      <c r="X15" s="83"/>
      <c r="Y15" s="5"/>
      <c r="Z15" s="6">
        <f t="shared" si="0"/>
        <v>5</v>
      </c>
      <c r="AA15" s="3"/>
    </row>
    <row r="16" spans="1:29" ht="18.75" thickBot="1" x14ac:dyDescent="0.3">
      <c r="A16" s="121">
        <v>133</v>
      </c>
      <c r="B16" s="110">
        <v>42502</v>
      </c>
      <c r="C16" s="37">
        <v>7275</v>
      </c>
      <c r="D16" s="40">
        <v>982.5</v>
      </c>
      <c r="E16" s="98">
        <v>453.75</v>
      </c>
      <c r="F16" s="100">
        <f t="shared" si="1"/>
        <v>8711.25</v>
      </c>
      <c r="G16" s="39">
        <v>0</v>
      </c>
      <c r="H16" s="41">
        <v>0</v>
      </c>
      <c r="I16" s="100">
        <f t="shared" si="2"/>
        <v>8711.25</v>
      </c>
      <c r="J16" s="17"/>
      <c r="K16" s="63">
        <f t="shared" si="3"/>
        <v>42502</v>
      </c>
      <c r="L16" s="15">
        <f t="shared" si="7"/>
        <v>970</v>
      </c>
      <c r="M16" s="15">
        <f t="shared" si="8"/>
        <v>262</v>
      </c>
      <c r="N16" s="78">
        <f t="shared" si="4"/>
        <v>121</v>
      </c>
      <c r="O16" s="102">
        <f t="shared" si="5"/>
        <v>1353</v>
      </c>
      <c r="P16" s="27"/>
      <c r="Q16" s="105">
        <f t="shared" si="6"/>
        <v>42502</v>
      </c>
      <c r="R16" s="86">
        <v>9</v>
      </c>
      <c r="S16" s="83"/>
      <c r="T16" s="5"/>
      <c r="U16" s="6"/>
      <c r="V16" s="3"/>
      <c r="W16" s="6">
        <v>5</v>
      </c>
      <c r="X16" s="83"/>
      <c r="Y16" s="5"/>
      <c r="Z16" s="6">
        <f t="shared" si="0"/>
        <v>5</v>
      </c>
      <c r="AA16" s="3"/>
    </row>
    <row r="17" spans="1:27" ht="18.75" thickBot="1" x14ac:dyDescent="0.3">
      <c r="A17" s="121">
        <v>134</v>
      </c>
      <c r="B17" s="110">
        <v>42503</v>
      </c>
      <c r="C17" s="37">
        <v>7987.5</v>
      </c>
      <c r="D17" s="40">
        <v>1065</v>
      </c>
      <c r="E17" s="98">
        <v>450</v>
      </c>
      <c r="F17" s="100">
        <f t="shared" si="1"/>
        <v>9502.5</v>
      </c>
      <c r="G17" s="39">
        <v>3500</v>
      </c>
      <c r="H17" s="41">
        <v>0</v>
      </c>
      <c r="I17" s="100">
        <f t="shared" si="2"/>
        <v>13002.5</v>
      </c>
      <c r="J17" s="17"/>
      <c r="K17" s="63">
        <f t="shared" si="3"/>
        <v>42503</v>
      </c>
      <c r="L17" s="15">
        <f t="shared" si="7"/>
        <v>1065</v>
      </c>
      <c r="M17" s="15">
        <f t="shared" si="8"/>
        <v>284</v>
      </c>
      <c r="N17" s="78">
        <f t="shared" si="4"/>
        <v>120</v>
      </c>
      <c r="O17" s="102">
        <f t="shared" si="5"/>
        <v>1469</v>
      </c>
      <c r="P17" s="27"/>
      <c r="Q17" s="105">
        <f t="shared" si="6"/>
        <v>42503</v>
      </c>
      <c r="R17" s="86">
        <v>8</v>
      </c>
      <c r="S17" s="83"/>
      <c r="T17" s="5"/>
      <c r="U17" s="6"/>
      <c r="V17" s="3"/>
      <c r="W17" s="6">
        <v>4</v>
      </c>
      <c r="X17" s="83"/>
      <c r="Y17" s="5"/>
      <c r="Z17" s="6">
        <f t="shared" si="0"/>
        <v>4</v>
      </c>
      <c r="AA17" s="3"/>
    </row>
    <row r="18" spans="1:27" ht="18.75" thickBot="1" x14ac:dyDescent="0.3">
      <c r="A18" s="121">
        <v>135</v>
      </c>
      <c r="B18" s="110">
        <v>42504</v>
      </c>
      <c r="C18" s="37">
        <v>7155</v>
      </c>
      <c r="D18" s="40">
        <v>772.5</v>
      </c>
      <c r="E18" s="98">
        <v>198.75</v>
      </c>
      <c r="F18" s="100">
        <f t="shared" si="1"/>
        <v>8126.25</v>
      </c>
      <c r="G18" s="39">
        <v>0</v>
      </c>
      <c r="H18" s="41">
        <v>0</v>
      </c>
      <c r="I18" s="100">
        <f t="shared" si="2"/>
        <v>8126.25</v>
      </c>
      <c r="J18" s="17"/>
      <c r="K18" s="63">
        <f t="shared" si="3"/>
        <v>42504</v>
      </c>
      <c r="L18" s="15">
        <f t="shared" si="7"/>
        <v>954</v>
      </c>
      <c r="M18" s="15">
        <f t="shared" si="8"/>
        <v>206</v>
      </c>
      <c r="N18" s="78">
        <f t="shared" si="4"/>
        <v>53</v>
      </c>
      <c r="O18" s="102">
        <f t="shared" si="5"/>
        <v>1213</v>
      </c>
      <c r="P18" s="27"/>
      <c r="Q18" s="105">
        <f t="shared" si="6"/>
        <v>42504</v>
      </c>
      <c r="R18" s="86">
        <v>8</v>
      </c>
      <c r="S18" s="83"/>
      <c r="T18" s="5"/>
      <c r="U18" s="6"/>
      <c r="V18" s="3"/>
      <c r="W18" s="6">
        <v>4</v>
      </c>
      <c r="X18" s="83"/>
      <c r="Y18" s="5"/>
      <c r="Z18" s="6">
        <f t="shared" si="0"/>
        <v>4</v>
      </c>
      <c r="AA18" s="3"/>
    </row>
    <row r="19" spans="1:27" ht="18.75" thickBot="1" x14ac:dyDescent="0.3">
      <c r="A19" s="121">
        <v>136</v>
      </c>
      <c r="B19" s="110">
        <v>42505</v>
      </c>
      <c r="C19" s="37">
        <v>4515</v>
      </c>
      <c r="D19" s="40">
        <v>645</v>
      </c>
      <c r="E19" s="98">
        <v>0</v>
      </c>
      <c r="F19" s="100">
        <f t="shared" si="1"/>
        <v>5160</v>
      </c>
      <c r="G19" s="39">
        <v>0</v>
      </c>
      <c r="H19" s="41">
        <v>0</v>
      </c>
      <c r="I19" s="100">
        <f t="shared" si="2"/>
        <v>5160</v>
      </c>
      <c r="J19" s="17"/>
      <c r="K19" s="63">
        <f t="shared" si="3"/>
        <v>42505</v>
      </c>
      <c r="L19" s="15">
        <f t="shared" si="7"/>
        <v>602</v>
      </c>
      <c r="M19" s="15">
        <f t="shared" si="8"/>
        <v>172</v>
      </c>
      <c r="N19" s="78">
        <f t="shared" si="4"/>
        <v>0</v>
      </c>
      <c r="O19" s="102">
        <f t="shared" si="5"/>
        <v>774</v>
      </c>
      <c r="P19" s="27"/>
      <c r="Q19" s="105">
        <f t="shared" si="6"/>
        <v>42505</v>
      </c>
      <c r="R19" s="86">
        <v>7</v>
      </c>
      <c r="S19" s="83"/>
      <c r="T19" s="5"/>
      <c r="U19" s="6"/>
      <c r="V19" s="3"/>
      <c r="W19" s="6">
        <v>4</v>
      </c>
      <c r="X19" s="83"/>
      <c r="Y19" s="5"/>
      <c r="Z19" s="6">
        <f t="shared" si="0"/>
        <v>4</v>
      </c>
      <c r="AA19" s="3"/>
    </row>
    <row r="20" spans="1:27" ht="18.75" thickBot="1" x14ac:dyDescent="0.3">
      <c r="A20" s="121">
        <v>137</v>
      </c>
      <c r="B20" s="110">
        <v>42506</v>
      </c>
      <c r="C20" s="37">
        <v>6150</v>
      </c>
      <c r="D20" s="40">
        <v>637.5</v>
      </c>
      <c r="E20" s="98">
        <v>183.75</v>
      </c>
      <c r="F20" s="100">
        <f t="shared" si="1"/>
        <v>6971.25</v>
      </c>
      <c r="G20" s="39">
        <v>0</v>
      </c>
      <c r="H20" s="41">
        <v>0</v>
      </c>
      <c r="I20" s="100">
        <f t="shared" si="2"/>
        <v>6971.25</v>
      </c>
      <c r="J20" s="17"/>
      <c r="K20" s="63">
        <f t="shared" si="3"/>
        <v>42506</v>
      </c>
      <c r="L20" s="15">
        <f t="shared" si="7"/>
        <v>820</v>
      </c>
      <c r="M20" s="15">
        <f t="shared" si="8"/>
        <v>170</v>
      </c>
      <c r="N20" s="78">
        <f t="shared" si="4"/>
        <v>49</v>
      </c>
      <c r="O20" s="102">
        <f t="shared" si="5"/>
        <v>1039</v>
      </c>
      <c r="P20" s="27"/>
      <c r="Q20" s="105">
        <f t="shared" si="6"/>
        <v>42506</v>
      </c>
      <c r="R20" s="86">
        <v>7</v>
      </c>
      <c r="S20" s="83"/>
      <c r="T20" s="5"/>
      <c r="U20" s="6"/>
      <c r="V20" s="3"/>
      <c r="W20" s="6">
        <v>4</v>
      </c>
      <c r="X20" s="83"/>
      <c r="Y20" s="5"/>
      <c r="Z20" s="6">
        <f t="shared" si="0"/>
        <v>4</v>
      </c>
      <c r="AA20" s="3"/>
    </row>
    <row r="21" spans="1:27" ht="18.75" thickBot="1" x14ac:dyDescent="0.3">
      <c r="A21" s="121">
        <v>138</v>
      </c>
      <c r="B21" s="110">
        <v>42507</v>
      </c>
      <c r="C21" s="37">
        <v>7117.5</v>
      </c>
      <c r="D21" s="40">
        <v>1177.5</v>
      </c>
      <c r="E21" s="98">
        <v>386.25</v>
      </c>
      <c r="F21" s="100">
        <f t="shared" si="1"/>
        <v>8681.25</v>
      </c>
      <c r="G21" s="39">
        <v>11286</v>
      </c>
      <c r="H21" s="41">
        <v>0</v>
      </c>
      <c r="I21" s="100">
        <f t="shared" si="2"/>
        <v>19967.25</v>
      </c>
      <c r="J21" s="17"/>
      <c r="K21" s="63">
        <f t="shared" si="3"/>
        <v>42507</v>
      </c>
      <c r="L21" s="15">
        <f t="shared" si="7"/>
        <v>949</v>
      </c>
      <c r="M21" s="15">
        <f t="shared" si="8"/>
        <v>314</v>
      </c>
      <c r="N21" s="78">
        <f t="shared" si="4"/>
        <v>103</v>
      </c>
      <c r="O21" s="102">
        <f t="shared" si="5"/>
        <v>1366</v>
      </c>
      <c r="P21" s="27"/>
      <c r="Q21" s="105">
        <f t="shared" si="6"/>
        <v>42507</v>
      </c>
      <c r="R21" s="86">
        <v>8</v>
      </c>
      <c r="S21" s="83"/>
      <c r="T21" s="5"/>
      <c r="U21" s="6"/>
      <c r="V21" s="3"/>
      <c r="W21" s="6">
        <v>4</v>
      </c>
      <c r="X21" s="83"/>
      <c r="Y21" s="5"/>
      <c r="Z21" s="6">
        <f t="shared" si="0"/>
        <v>4</v>
      </c>
      <c r="AA21" s="3"/>
    </row>
    <row r="22" spans="1:27" ht="18.75" thickBot="1" x14ac:dyDescent="0.3">
      <c r="A22" s="121">
        <v>139</v>
      </c>
      <c r="B22" s="110">
        <v>42508</v>
      </c>
      <c r="C22" s="37">
        <v>5775</v>
      </c>
      <c r="D22" s="40">
        <v>915</v>
      </c>
      <c r="E22" s="98">
        <v>247.5</v>
      </c>
      <c r="F22" s="100">
        <f t="shared" si="1"/>
        <v>6937.5</v>
      </c>
      <c r="G22" s="39">
        <v>0</v>
      </c>
      <c r="H22" s="41">
        <v>0</v>
      </c>
      <c r="I22" s="100">
        <f t="shared" si="2"/>
        <v>6937.5</v>
      </c>
      <c r="J22" s="17"/>
      <c r="K22" s="63">
        <f t="shared" si="3"/>
        <v>42508</v>
      </c>
      <c r="L22" s="15">
        <f t="shared" si="7"/>
        <v>770</v>
      </c>
      <c r="M22" s="15">
        <f t="shared" si="8"/>
        <v>244</v>
      </c>
      <c r="N22" s="78">
        <f t="shared" si="4"/>
        <v>66</v>
      </c>
      <c r="O22" s="102">
        <f t="shared" si="5"/>
        <v>1080</v>
      </c>
      <c r="P22" s="27"/>
      <c r="Q22" s="105">
        <f t="shared" si="6"/>
        <v>42508</v>
      </c>
      <c r="R22" s="86">
        <v>7</v>
      </c>
      <c r="S22" s="83"/>
      <c r="T22" s="5"/>
      <c r="U22" s="6"/>
      <c r="V22" s="3"/>
      <c r="W22" s="6">
        <v>4</v>
      </c>
      <c r="X22" s="83"/>
      <c r="Y22" s="5"/>
      <c r="Z22" s="6">
        <f t="shared" si="0"/>
        <v>4</v>
      </c>
      <c r="AA22" s="3"/>
    </row>
    <row r="23" spans="1:27" ht="18.75" thickBot="1" x14ac:dyDescent="0.3">
      <c r="A23" s="121">
        <v>140</v>
      </c>
      <c r="B23" s="110">
        <v>42509</v>
      </c>
      <c r="C23" s="37">
        <v>7860</v>
      </c>
      <c r="D23" s="40">
        <v>1365</v>
      </c>
      <c r="E23" s="98">
        <v>393.75</v>
      </c>
      <c r="F23" s="100">
        <f t="shared" si="1"/>
        <v>9618.75</v>
      </c>
      <c r="G23" s="39">
        <v>0</v>
      </c>
      <c r="H23" s="41">
        <v>0</v>
      </c>
      <c r="I23" s="100">
        <f t="shared" si="2"/>
        <v>9618.75</v>
      </c>
      <c r="J23" s="17"/>
      <c r="K23" s="63">
        <f t="shared" si="3"/>
        <v>42509</v>
      </c>
      <c r="L23" s="15">
        <f t="shared" si="7"/>
        <v>1048</v>
      </c>
      <c r="M23" s="15">
        <f t="shared" si="8"/>
        <v>364</v>
      </c>
      <c r="N23" s="78">
        <f t="shared" si="4"/>
        <v>105</v>
      </c>
      <c r="O23" s="102">
        <f t="shared" si="5"/>
        <v>1517</v>
      </c>
      <c r="P23" s="27"/>
      <c r="Q23" s="105">
        <f t="shared" si="6"/>
        <v>42509</v>
      </c>
      <c r="R23" s="86">
        <v>9</v>
      </c>
      <c r="S23" s="83"/>
      <c r="T23" s="5"/>
      <c r="U23" s="6"/>
      <c r="V23" s="3"/>
      <c r="W23" s="6">
        <v>5</v>
      </c>
      <c r="X23" s="83"/>
      <c r="Y23" s="5"/>
      <c r="Z23" s="6">
        <f t="shared" si="0"/>
        <v>5</v>
      </c>
      <c r="AA23" s="3"/>
    </row>
    <row r="24" spans="1:27" ht="18.75" thickBot="1" x14ac:dyDescent="0.3">
      <c r="A24" s="121">
        <v>141</v>
      </c>
      <c r="B24" s="110">
        <v>42510</v>
      </c>
      <c r="C24" s="37">
        <v>7665</v>
      </c>
      <c r="D24" s="40">
        <v>1320</v>
      </c>
      <c r="E24" s="98">
        <v>356.25</v>
      </c>
      <c r="F24" s="100">
        <f t="shared" si="1"/>
        <v>9341.25</v>
      </c>
      <c r="G24" s="39">
        <v>7000</v>
      </c>
      <c r="H24" s="41">
        <v>0</v>
      </c>
      <c r="I24" s="100">
        <f t="shared" si="2"/>
        <v>16341.25</v>
      </c>
      <c r="J24" s="17"/>
      <c r="K24" s="63">
        <f t="shared" si="3"/>
        <v>42510</v>
      </c>
      <c r="L24" s="15">
        <f t="shared" si="7"/>
        <v>1022</v>
      </c>
      <c r="M24" s="15">
        <f t="shared" si="8"/>
        <v>352</v>
      </c>
      <c r="N24" s="78">
        <f t="shared" si="4"/>
        <v>95</v>
      </c>
      <c r="O24" s="102">
        <f t="shared" si="5"/>
        <v>1469</v>
      </c>
      <c r="P24" s="27"/>
      <c r="Q24" s="105">
        <f t="shared" si="6"/>
        <v>42510</v>
      </c>
      <c r="R24" s="86">
        <v>8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1">
        <v>142</v>
      </c>
      <c r="B25" s="110">
        <v>42511</v>
      </c>
      <c r="C25" s="37">
        <v>6570</v>
      </c>
      <c r="D25" s="40">
        <v>930</v>
      </c>
      <c r="E25" s="98">
        <v>123.75</v>
      </c>
      <c r="F25" s="100">
        <f t="shared" si="1"/>
        <v>7623.75</v>
      </c>
      <c r="G25" s="39">
        <v>0</v>
      </c>
      <c r="H25" s="41">
        <v>0</v>
      </c>
      <c r="I25" s="100">
        <f t="shared" si="2"/>
        <v>7623.75</v>
      </c>
      <c r="J25" s="17"/>
      <c r="K25" s="63">
        <f t="shared" si="3"/>
        <v>42511</v>
      </c>
      <c r="L25" s="15">
        <f t="shared" si="7"/>
        <v>876</v>
      </c>
      <c r="M25" s="15">
        <f t="shared" si="8"/>
        <v>248</v>
      </c>
      <c r="N25" s="78">
        <f t="shared" si="4"/>
        <v>33</v>
      </c>
      <c r="O25" s="102">
        <f t="shared" si="5"/>
        <v>1157</v>
      </c>
      <c r="P25" s="27"/>
      <c r="Q25" s="105">
        <f t="shared" si="6"/>
        <v>42511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1">
        <v>143</v>
      </c>
      <c r="B26" s="110">
        <v>42512</v>
      </c>
      <c r="C26" s="37">
        <v>4890</v>
      </c>
      <c r="D26" s="40">
        <v>525</v>
      </c>
      <c r="E26" s="98">
        <v>0</v>
      </c>
      <c r="F26" s="100">
        <f t="shared" si="1"/>
        <v>5415</v>
      </c>
      <c r="G26" s="39">
        <v>0</v>
      </c>
      <c r="H26" s="41">
        <v>0</v>
      </c>
      <c r="I26" s="100">
        <f t="shared" si="2"/>
        <v>5415</v>
      </c>
      <c r="J26" s="17"/>
      <c r="K26" s="63">
        <f t="shared" si="3"/>
        <v>42512</v>
      </c>
      <c r="L26" s="15">
        <f t="shared" si="7"/>
        <v>652</v>
      </c>
      <c r="M26" s="15">
        <f t="shared" si="8"/>
        <v>140</v>
      </c>
      <c r="N26" s="78">
        <f t="shared" si="4"/>
        <v>0</v>
      </c>
      <c r="O26" s="102">
        <f t="shared" si="5"/>
        <v>792</v>
      </c>
      <c r="P26" s="27"/>
      <c r="Q26" s="105">
        <f t="shared" si="6"/>
        <v>42512</v>
      </c>
      <c r="R26" s="86">
        <v>7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1">
        <v>144</v>
      </c>
      <c r="B27" s="110">
        <v>42513</v>
      </c>
      <c r="C27" s="37">
        <v>7612.5</v>
      </c>
      <c r="D27" s="40">
        <v>885</v>
      </c>
      <c r="E27" s="98">
        <v>423.75</v>
      </c>
      <c r="F27" s="100">
        <f t="shared" si="1"/>
        <v>8921.25</v>
      </c>
      <c r="G27" s="39">
        <v>0</v>
      </c>
      <c r="H27" s="41">
        <v>0</v>
      </c>
      <c r="I27" s="100">
        <f t="shared" si="2"/>
        <v>8921.25</v>
      </c>
      <c r="J27" s="17"/>
      <c r="K27" s="63">
        <f t="shared" si="3"/>
        <v>42513</v>
      </c>
      <c r="L27" s="15">
        <f t="shared" si="7"/>
        <v>1015</v>
      </c>
      <c r="M27" s="15">
        <f t="shared" si="8"/>
        <v>236</v>
      </c>
      <c r="N27" s="78">
        <f t="shared" si="4"/>
        <v>113</v>
      </c>
      <c r="O27" s="102">
        <f t="shared" si="5"/>
        <v>1364</v>
      </c>
      <c r="P27" s="27"/>
      <c r="Q27" s="105">
        <f t="shared" si="6"/>
        <v>42513</v>
      </c>
      <c r="R27" s="86">
        <v>8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1">
        <v>145</v>
      </c>
      <c r="B28" s="110">
        <v>42514</v>
      </c>
      <c r="C28" s="37">
        <v>6997.5</v>
      </c>
      <c r="D28" s="40">
        <v>1245</v>
      </c>
      <c r="E28" s="98">
        <v>450</v>
      </c>
      <c r="F28" s="100">
        <f t="shared" si="1"/>
        <v>8692.5</v>
      </c>
      <c r="G28" s="39">
        <v>3700</v>
      </c>
      <c r="H28" s="41">
        <v>0</v>
      </c>
      <c r="I28" s="100">
        <f t="shared" si="2"/>
        <v>12392.5</v>
      </c>
      <c r="J28" s="17"/>
      <c r="K28" s="63">
        <f t="shared" si="3"/>
        <v>42514</v>
      </c>
      <c r="L28" s="15">
        <f t="shared" si="7"/>
        <v>933</v>
      </c>
      <c r="M28" s="15">
        <f t="shared" si="8"/>
        <v>332</v>
      </c>
      <c r="N28" s="78">
        <f t="shared" si="4"/>
        <v>120</v>
      </c>
      <c r="O28" s="102">
        <f t="shared" si="5"/>
        <v>1385</v>
      </c>
      <c r="P28" s="27"/>
      <c r="Q28" s="105">
        <f t="shared" si="6"/>
        <v>42514</v>
      </c>
      <c r="R28" s="86">
        <v>8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1">
        <v>146</v>
      </c>
      <c r="B29" s="110">
        <v>42515</v>
      </c>
      <c r="C29" s="37">
        <v>7230</v>
      </c>
      <c r="D29" s="40">
        <v>990</v>
      </c>
      <c r="E29" s="98">
        <v>375</v>
      </c>
      <c r="F29" s="100">
        <f t="shared" si="1"/>
        <v>8595</v>
      </c>
      <c r="G29" s="39">
        <v>16536</v>
      </c>
      <c r="H29" s="41">
        <v>0</v>
      </c>
      <c r="I29" s="100">
        <f t="shared" si="2"/>
        <v>25131</v>
      </c>
      <c r="J29" s="17"/>
      <c r="K29" s="63">
        <f t="shared" si="3"/>
        <v>42515</v>
      </c>
      <c r="L29" s="15">
        <f t="shared" si="7"/>
        <v>964</v>
      </c>
      <c r="M29" s="15">
        <f t="shared" si="8"/>
        <v>264</v>
      </c>
      <c r="N29" s="78">
        <f t="shared" si="4"/>
        <v>100</v>
      </c>
      <c r="O29" s="102">
        <f t="shared" si="5"/>
        <v>1328</v>
      </c>
      <c r="P29" s="27"/>
      <c r="Q29" s="105">
        <f t="shared" si="6"/>
        <v>42515</v>
      </c>
      <c r="R29" s="86">
        <v>7</v>
      </c>
      <c r="S29" s="83"/>
      <c r="T29" s="5"/>
      <c r="U29" s="6"/>
      <c r="V29" s="3"/>
      <c r="W29" s="6">
        <v>4</v>
      </c>
      <c r="X29" s="83"/>
      <c r="Y29" s="5"/>
      <c r="Z29" s="6">
        <f t="shared" si="0"/>
        <v>4</v>
      </c>
      <c r="AA29" s="3"/>
    </row>
    <row r="30" spans="1:27" ht="18.75" thickBot="1" x14ac:dyDescent="0.3">
      <c r="A30" s="121">
        <v>147</v>
      </c>
      <c r="B30" s="110">
        <v>42516</v>
      </c>
      <c r="C30" s="37">
        <v>6765</v>
      </c>
      <c r="D30" s="40">
        <v>1125</v>
      </c>
      <c r="E30" s="98">
        <v>228.75</v>
      </c>
      <c r="F30" s="100">
        <f t="shared" si="1"/>
        <v>8118.75</v>
      </c>
      <c r="G30" s="39">
        <v>5250</v>
      </c>
      <c r="H30" s="41">
        <v>0</v>
      </c>
      <c r="I30" s="100">
        <f t="shared" si="2"/>
        <v>13368.75</v>
      </c>
      <c r="J30" s="17"/>
      <c r="K30" s="63">
        <f t="shared" si="3"/>
        <v>42516</v>
      </c>
      <c r="L30" s="15">
        <f t="shared" si="7"/>
        <v>902</v>
      </c>
      <c r="M30" s="15">
        <f t="shared" si="8"/>
        <v>300</v>
      </c>
      <c r="N30" s="78">
        <f t="shared" si="4"/>
        <v>61</v>
      </c>
      <c r="O30" s="102">
        <f t="shared" si="5"/>
        <v>1263</v>
      </c>
      <c r="P30" s="27"/>
      <c r="Q30" s="105">
        <f t="shared" si="6"/>
        <v>42516</v>
      </c>
      <c r="R30" s="86">
        <v>8</v>
      </c>
      <c r="S30" s="83"/>
      <c r="T30" s="5"/>
      <c r="U30" s="6"/>
      <c r="V30" s="3"/>
      <c r="W30" s="6">
        <v>4</v>
      </c>
      <c r="X30" s="83"/>
      <c r="Y30" s="5"/>
      <c r="Z30" s="6">
        <f t="shared" si="0"/>
        <v>4</v>
      </c>
      <c r="AA30" s="3"/>
    </row>
    <row r="31" spans="1:27" ht="18.75" thickBot="1" x14ac:dyDescent="0.3">
      <c r="A31" s="121">
        <v>148</v>
      </c>
      <c r="B31" s="110">
        <v>42517</v>
      </c>
      <c r="C31" s="37">
        <v>6240</v>
      </c>
      <c r="D31" s="40">
        <v>810</v>
      </c>
      <c r="E31" s="98">
        <v>247.5</v>
      </c>
      <c r="F31" s="100">
        <f t="shared" si="1"/>
        <v>7297.5</v>
      </c>
      <c r="G31" s="39">
        <v>14000</v>
      </c>
      <c r="H31" s="41">
        <v>0</v>
      </c>
      <c r="I31" s="100">
        <f t="shared" si="2"/>
        <v>21297.5</v>
      </c>
      <c r="J31" s="17"/>
      <c r="K31" s="63">
        <f t="shared" si="3"/>
        <v>42517</v>
      </c>
      <c r="L31" s="15">
        <f t="shared" si="7"/>
        <v>832</v>
      </c>
      <c r="M31" s="15">
        <f t="shared" si="8"/>
        <v>216</v>
      </c>
      <c r="N31" s="78">
        <f t="shared" si="4"/>
        <v>66</v>
      </c>
      <c r="O31" s="102">
        <f t="shared" si="5"/>
        <v>1114</v>
      </c>
      <c r="P31" s="27"/>
      <c r="Q31" s="105">
        <f t="shared" si="6"/>
        <v>42517</v>
      </c>
      <c r="R31" s="86">
        <v>6</v>
      </c>
      <c r="S31" s="83"/>
      <c r="T31" s="5"/>
      <c r="U31" s="6"/>
      <c r="V31" s="3"/>
      <c r="W31" s="6">
        <v>4</v>
      </c>
      <c r="X31" s="83"/>
      <c r="Y31" s="5"/>
      <c r="Z31" s="6">
        <f t="shared" si="0"/>
        <v>4</v>
      </c>
      <c r="AA31" s="3"/>
    </row>
    <row r="32" spans="1:27" ht="18.75" thickBot="1" x14ac:dyDescent="0.3">
      <c r="A32" s="121">
        <v>149</v>
      </c>
      <c r="B32" s="110">
        <v>42518</v>
      </c>
      <c r="C32" s="37">
        <v>5362.5</v>
      </c>
      <c r="D32" s="40">
        <v>637.5</v>
      </c>
      <c r="E32" s="98">
        <v>75</v>
      </c>
      <c r="F32" s="100">
        <f t="shared" si="1"/>
        <v>6075</v>
      </c>
      <c r="G32" s="39">
        <v>0</v>
      </c>
      <c r="H32" s="41">
        <v>0</v>
      </c>
      <c r="I32" s="100">
        <f t="shared" si="2"/>
        <v>6075</v>
      </c>
      <c r="J32" s="17"/>
      <c r="K32" s="63">
        <f t="shared" si="3"/>
        <v>42518</v>
      </c>
      <c r="L32" s="15">
        <f t="shared" si="7"/>
        <v>715</v>
      </c>
      <c r="M32" s="15">
        <f t="shared" si="8"/>
        <v>170</v>
      </c>
      <c r="N32" s="78">
        <f t="shared" si="4"/>
        <v>20</v>
      </c>
      <c r="O32" s="102">
        <f t="shared" si="5"/>
        <v>905</v>
      </c>
      <c r="P32" s="27"/>
      <c r="Q32" s="105">
        <f t="shared" si="6"/>
        <v>42518</v>
      </c>
      <c r="R32" s="86">
        <v>6</v>
      </c>
      <c r="S32" s="83"/>
      <c r="T32" s="5"/>
      <c r="U32" s="6"/>
      <c r="V32" s="3"/>
      <c r="W32" s="88">
        <v>3</v>
      </c>
      <c r="X32" s="83"/>
      <c r="Y32" s="5"/>
      <c r="Z32" s="6">
        <f t="shared" si="0"/>
        <v>3</v>
      </c>
      <c r="AA32" s="3"/>
    </row>
    <row r="33" spans="1:27" ht="18.75" thickBot="1" x14ac:dyDescent="0.3">
      <c r="A33" s="121">
        <v>150</v>
      </c>
      <c r="B33" s="110">
        <v>42519</v>
      </c>
      <c r="C33" s="37">
        <v>2707.5</v>
      </c>
      <c r="D33" s="40">
        <v>390</v>
      </c>
      <c r="E33" s="98">
        <v>0</v>
      </c>
      <c r="F33" s="100">
        <f t="shared" si="1"/>
        <v>3097.5</v>
      </c>
      <c r="G33" s="39">
        <v>0</v>
      </c>
      <c r="H33" s="41">
        <v>0</v>
      </c>
      <c r="I33" s="100">
        <f t="shared" si="2"/>
        <v>3097.5</v>
      </c>
      <c r="J33" s="17"/>
      <c r="K33" s="63">
        <f t="shared" si="3"/>
        <v>42519</v>
      </c>
      <c r="L33" s="15">
        <f t="shared" si="7"/>
        <v>361</v>
      </c>
      <c r="M33" s="15">
        <f t="shared" si="8"/>
        <v>104</v>
      </c>
      <c r="N33" s="78">
        <f t="shared" si="4"/>
        <v>0</v>
      </c>
      <c r="O33" s="102">
        <f t="shared" si="5"/>
        <v>465</v>
      </c>
      <c r="P33" s="27"/>
      <c r="Q33" s="105">
        <f t="shared" si="6"/>
        <v>42519</v>
      </c>
      <c r="R33" s="86">
        <v>5</v>
      </c>
      <c r="S33" s="83"/>
      <c r="T33" s="5"/>
      <c r="U33" s="6"/>
      <c r="V33" s="3"/>
      <c r="W33" s="88">
        <v>3</v>
      </c>
      <c r="X33" s="83"/>
      <c r="Y33" s="5"/>
      <c r="Z33" s="6">
        <f t="shared" si="0"/>
        <v>3</v>
      </c>
      <c r="AA33" s="3"/>
    </row>
    <row r="34" spans="1:27" ht="18.75" thickBot="1" x14ac:dyDescent="0.3">
      <c r="A34" s="121">
        <v>151</v>
      </c>
      <c r="B34" s="110">
        <v>42520</v>
      </c>
      <c r="C34" s="37">
        <v>3892.5</v>
      </c>
      <c r="D34" s="40">
        <v>592.5</v>
      </c>
      <c r="E34" s="98">
        <v>97.5</v>
      </c>
      <c r="F34" s="100">
        <f t="shared" si="1"/>
        <v>4582.5</v>
      </c>
      <c r="G34" s="39">
        <v>26350</v>
      </c>
      <c r="H34" s="41">
        <v>0</v>
      </c>
      <c r="I34" s="100">
        <f t="shared" si="2"/>
        <v>30932.5</v>
      </c>
      <c r="J34" s="17"/>
      <c r="K34" s="63">
        <f t="shared" si="3"/>
        <v>42520</v>
      </c>
      <c r="L34" s="15">
        <f t="shared" si="7"/>
        <v>519</v>
      </c>
      <c r="M34" s="15">
        <f t="shared" si="8"/>
        <v>158</v>
      </c>
      <c r="N34" s="78">
        <f t="shared" si="4"/>
        <v>26</v>
      </c>
      <c r="O34" s="102">
        <f t="shared" si="5"/>
        <v>703</v>
      </c>
      <c r="P34" s="27"/>
      <c r="Q34" s="105">
        <f t="shared" si="6"/>
        <v>42520</v>
      </c>
      <c r="R34" s="86">
        <v>5</v>
      </c>
      <c r="S34" s="83"/>
      <c r="T34" s="5"/>
      <c r="U34" s="6"/>
      <c r="V34" s="3"/>
      <c r="W34" s="6">
        <v>4</v>
      </c>
      <c r="X34" s="83"/>
      <c r="Y34" s="5"/>
      <c r="Z34" s="6">
        <f t="shared" si="0"/>
        <v>4</v>
      </c>
      <c r="AA34" s="3"/>
    </row>
    <row r="35" spans="1:27" ht="18.75" thickBot="1" x14ac:dyDescent="0.3">
      <c r="A35" s="121">
        <v>152</v>
      </c>
      <c r="B35" s="110">
        <v>42521</v>
      </c>
      <c r="C35" s="39">
        <v>8002.5</v>
      </c>
      <c r="D35" s="40">
        <v>1170</v>
      </c>
      <c r="E35" s="38">
        <v>315</v>
      </c>
      <c r="F35" s="101">
        <f t="shared" si="1"/>
        <v>9487.5</v>
      </c>
      <c r="G35" s="43">
        <v>49400</v>
      </c>
      <c r="H35" s="44">
        <v>0</v>
      </c>
      <c r="I35" s="100">
        <f t="shared" si="2"/>
        <v>58887.5</v>
      </c>
      <c r="J35" s="17"/>
      <c r="K35" s="63">
        <f t="shared" si="3"/>
        <v>42521</v>
      </c>
      <c r="L35" s="15">
        <f t="shared" si="7"/>
        <v>1067</v>
      </c>
      <c r="M35" s="15">
        <f>D35/3.75</f>
        <v>312</v>
      </c>
      <c r="N35" s="78">
        <f t="shared" si="4"/>
        <v>84</v>
      </c>
      <c r="O35" s="103">
        <f t="shared" si="5"/>
        <v>1463</v>
      </c>
      <c r="P35" s="27"/>
      <c r="Q35" s="105">
        <f t="shared" si="6"/>
        <v>42521</v>
      </c>
      <c r="R35" s="86">
        <v>8</v>
      </c>
      <c r="S35" s="83"/>
      <c r="T35" s="5"/>
      <c r="U35" s="6"/>
      <c r="V35" s="3"/>
      <c r="W35" s="6">
        <v>4</v>
      </c>
      <c r="X35" s="45"/>
      <c r="Y35" s="46"/>
      <c r="Z35" s="6">
        <f t="shared" si="0"/>
        <v>4</v>
      </c>
      <c r="AA35" s="3"/>
    </row>
    <row r="36" spans="1:27" ht="23.25" customHeight="1" thickBot="1" x14ac:dyDescent="0.3">
      <c r="A36" s="3"/>
      <c r="B36" s="142" t="s">
        <v>9</v>
      </c>
      <c r="C36" s="122">
        <f>SUM(C5:C35)</f>
        <v>215662.5</v>
      </c>
      <c r="D36" s="123">
        <f>SUM(D5:D35)</f>
        <v>30427.5</v>
      </c>
      <c r="E36" s="123">
        <f>SUM(E5:E35)</f>
        <v>9041.25</v>
      </c>
      <c r="F36" s="124">
        <f t="shared" si="1"/>
        <v>255131.25</v>
      </c>
      <c r="G36" s="125">
        <f>SUM(G5:G35)</f>
        <v>143058</v>
      </c>
      <c r="H36" s="126">
        <f>SUM(H5:H35)</f>
        <v>0</v>
      </c>
      <c r="I36" s="127">
        <f>SUM(I5:I35)</f>
        <v>398189.25</v>
      </c>
      <c r="J36" s="128"/>
      <c r="K36" s="129" t="s">
        <v>9</v>
      </c>
      <c r="L36" s="130">
        <f>SUM(L5:L35)</f>
        <v>28755</v>
      </c>
      <c r="M36" s="131">
        <f>SUM(M5:M35)</f>
        <v>8114</v>
      </c>
      <c r="N36" s="131">
        <f>SUM(N5:N35)</f>
        <v>2411</v>
      </c>
      <c r="O36" s="132">
        <f t="shared" si="5"/>
        <v>39280</v>
      </c>
      <c r="P36" s="133"/>
      <c r="Q36" s="134" t="s">
        <v>9</v>
      </c>
      <c r="R36" s="135">
        <f>SUM(R5:R35)</f>
        <v>247</v>
      </c>
      <c r="S36" s="136">
        <f>SUM(S5:S34)</f>
        <v>0</v>
      </c>
      <c r="T36" s="137">
        <f>SUM(T5:T34)</f>
        <v>0</v>
      </c>
      <c r="U36" s="138">
        <f>SUM(U5:U34)</f>
        <v>0</v>
      </c>
      <c r="V36" s="62"/>
      <c r="W36" s="135">
        <f>SUM(W5:W35)</f>
        <v>134</v>
      </c>
      <c r="X36" s="84">
        <f>SUM(X5:X34)</f>
        <v>0</v>
      </c>
      <c r="Y36" s="25">
        <f>SUM(Y5:Y34)</f>
        <v>0</v>
      </c>
      <c r="Z36" s="16">
        <f>SUM(Z5:Z34)</f>
        <v>130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I36-'[1]MAY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1903.9645522388059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6956.8548387096771</v>
      </c>
      <c r="D43" s="19">
        <f>SUM(D36:D36)/D44</f>
        <v>981.5322580645161</v>
      </c>
      <c r="E43" s="19"/>
      <c r="F43" s="19"/>
      <c r="G43" s="19">
        <f>SUM(G36:G36)/G44</f>
        <v>4614.7741935483873</v>
      </c>
      <c r="H43" s="20">
        <f>H36/C44</f>
        <v>0</v>
      </c>
      <c r="I43" s="19">
        <f>SUM(I36:I36)/I44</f>
        <v>12844.814516129032</v>
      </c>
      <c r="J43" s="19"/>
      <c r="K43" s="18"/>
      <c r="L43" s="19">
        <f>SUM(L36:L36)/L44</f>
        <v>927.58064516129036</v>
      </c>
      <c r="M43" s="19">
        <f>SUM(M36:M36)/M44</f>
        <v>261.74193548387098</v>
      </c>
      <c r="N43" s="19"/>
      <c r="O43" s="19">
        <f>SUM(O36:O36)/O44</f>
        <v>1267.0967741935483</v>
      </c>
      <c r="P43" s="19"/>
      <c r="Q43" s="18"/>
      <c r="R43" s="21">
        <f>R36/R44</f>
        <v>7.967741935483871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4.32258064516129</v>
      </c>
      <c r="X43" s="21">
        <f>X36/X44</f>
        <v>0</v>
      </c>
      <c r="Y43" s="21">
        <f>Y36/Y44</f>
        <v>0</v>
      </c>
      <c r="Z43" s="21">
        <f>Z36/Z44</f>
        <v>4.193548387096774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31" activePane="bottomRight" state="frozen"/>
      <selection activeCell="W24" sqref="W24"/>
      <selection pane="topRight" activeCell="W24" sqref="W24"/>
      <selection pane="bottomLeft" activeCell="W24" sqref="W24"/>
      <selection pane="bottomRight" activeCell="C4" sqref="C4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42522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42522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42522</v>
      </c>
      <c r="P2" s="34"/>
      <c r="Q2" s="92" t="s">
        <v>36</v>
      </c>
      <c r="R2" s="80"/>
      <c r="S2" s="61"/>
      <c r="T2" s="61"/>
      <c r="U2" s="61"/>
      <c r="W2" s="81">
        <f>F1</f>
        <v>42522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153</v>
      </c>
      <c r="B5" s="110">
        <v>42522</v>
      </c>
      <c r="C5" s="37">
        <v>7717.5</v>
      </c>
      <c r="D5" s="37">
        <v>1027.5</v>
      </c>
      <c r="E5" s="97">
        <v>183.75</v>
      </c>
      <c r="F5" s="99">
        <f>SUM(C5+D5+E5)</f>
        <v>8928.75</v>
      </c>
      <c r="G5" s="36">
        <v>5550</v>
      </c>
      <c r="H5" s="38">
        <v>0</v>
      </c>
      <c r="I5" s="100">
        <f>F5+G5+H5</f>
        <v>14478.75</v>
      </c>
      <c r="J5" s="17"/>
      <c r="K5" s="63">
        <f>B5</f>
        <v>42522</v>
      </c>
      <c r="L5" s="15">
        <f>C5/7.5</f>
        <v>1029</v>
      </c>
      <c r="M5" s="15">
        <f>D5/3.75</f>
        <v>274</v>
      </c>
      <c r="N5" s="78">
        <f>E5/3.75</f>
        <v>49</v>
      </c>
      <c r="O5" s="102">
        <f>SUM(L5:N5)</f>
        <v>1352</v>
      </c>
      <c r="P5" s="27"/>
      <c r="Q5" s="105">
        <f>B5</f>
        <v>42522</v>
      </c>
      <c r="R5" s="85">
        <v>8</v>
      </c>
      <c r="S5" s="82"/>
      <c r="T5" s="13"/>
      <c r="U5" s="14"/>
      <c r="V5" s="3"/>
      <c r="W5" s="87">
        <v>4</v>
      </c>
      <c r="X5" s="82"/>
      <c r="Y5" s="13"/>
      <c r="Z5" s="14">
        <f t="shared" ref="Z5:Z35" si="0">SUM(W5:Y5)</f>
        <v>4</v>
      </c>
      <c r="AA5" s="3"/>
    </row>
    <row r="6" spans="1:29" ht="18.75" thickBot="1" x14ac:dyDescent="0.3">
      <c r="A6" s="120">
        <v>154</v>
      </c>
      <c r="B6" s="110">
        <v>42523</v>
      </c>
      <c r="C6" s="37">
        <v>7230</v>
      </c>
      <c r="D6" s="40">
        <v>990</v>
      </c>
      <c r="E6" s="98">
        <v>236.25</v>
      </c>
      <c r="F6" s="100">
        <f t="shared" ref="F6:F36" si="1">SUM(C6+D6+E6)</f>
        <v>8456.25</v>
      </c>
      <c r="G6" s="39">
        <v>0</v>
      </c>
      <c r="H6" s="41">
        <v>0</v>
      </c>
      <c r="I6" s="100">
        <f t="shared" ref="I6:I35" si="2">F6+G6+H6</f>
        <v>8456.25</v>
      </c>
      <c r="J6" s="17"/>
      <c r="K6" s="63">
        <f t="shared" ref="K6:K34" si="3">B6</f>
        <v>42523</v>
      </c>
      <c r="L6" s="15">
        <f>C6/7.5</f>
        <v>964</v>
      </c>
      <c r="M6" s="15">
        <f>D6/3.75</f>
        <v>264</v>
      </c>
      <c r="N6" s="78">
        <f t="shared" ref="N6:N35" si="4">E6/3.75</f>
        <v>63</v>
      </c>
      <c r="O6" s="102">
        <f t="shared" ref="O6:O36" si="5">SUM(L6:N6)</f>
        <v>1291</v>
      </c>
      <c r="P6" s="27"/>
      <c r="Q6" s="105">
        <f t="shared" ref="Q6:Q34" si="6">B6</f>
        <v>42523</v>
      </c>
      <c r="R6" s="86">
        <v>8</v>
      </c>
      <c r="S6" s="83"/>
      <c r="T6" s="5"/>
      <c r="U6" s="6"/>
      <c r="V6" s="3"/>
      <c r="W6" s="6">
        <v>4</v>
      </c>
      <c r="X6" s="83"/>
      <c r="Y6" s="5"/>
      <c r="Z6" s="6">
        <f t="shared" si="0"/>
        <v>4</v>
      </c>
      <c r="AA6" s="3"/>
    </row>
    <row r="7" spans="1:29" ht="18.75" thickBot="1" x14ac:dyDescent="0.3">
      <c r="A7" s="120">
        <v>155</v>
      </c>
      <c r="B7" s="110">
        <v>42524</v>
      </c>
      <c r="C7" s="37">
        <v>5355</v>
      </c>
      <c r="D7" s="40">
        <v>742.5</v>
      </c>
      <c r="E7" s="98">
        <v>93.75</v>
      </c>
      <c r="F7" s="100">
        <f t="shared" si="1"/>
        <v>6191.25</v>
      </c>
      <c r="G7" s="39">
        <v>0</v>
      </c>
      <c r="H7" s="41">
        <v>0</v>
      </c>
      <c r="I7" s="100">
        <f t="shared" si="2"/>
        <v>6191.25</v>
      </c>
      <c r="J7" s="17"/>
      <c r="K7" s="63">
        <f t="shared" si="3"/>
        <v>42524</v>
      </c>
      <c r="L7" s="15">
        <f t="shared" ref="L7:L35" si="7">C7/7.5</f>
        <v>714</v>
      </c>
      <c r="M7" s="15">
        <f t="shared" ref="M7:M34" si="8">D7/3.75</f>
        <v>198</v>
      </c>
      <c r="N7" s="78">
        <f t="shared" si="4"/>
        <v>25</v>
      </c>
      <c r="O7" s="102">
        <f t="shared" si="5"/>
        <v>937</v>
      </c>
      <c r="P7" s="27"/>
      <c r="Q7" s="105">
        <f t="shared" si="6"/>
        <v>42524</v>
      </c>
      <c r="R7" s="86">
        <v>8</v>
      </c>
      <c r="S7" s="83"/>
      <c r="T7" s="5"/>
      <c r="U7" s="6"/>
      <c r="V7" s="3"/>
      <c r="W7" s="6">
        <v>4</v>
      </c>
      <c r="X7" s="83"/>
      <c r="Y7" s="5"/>
      <c r="Z7" s="6">
        <f t="shared" si="0"/>
        <v>4</v>
      </c>
      <c r="AA7" s="3"/>
    </row>
    <row r="8" spans="1:29" ht="18.75" thickBot="1" x14ac:dyDescent="0.3">
      <c r="A8" s="121">
        <v>156</v>
      </c>
      <c r="B8" s="110">
        <v>42525</v>
      </c>
      <c r="C8" s="37">
        <v>5587.5</v>
      </c>
      <c r="D8" s="40">
        <v>622.5</v>
      </c>
      <c r="E8" s="98">
        <v>52.5</v>
      </c>
      <c r="F8" s="100">
        <f t="shared" si="1"/>
        <v>6262.5</v>
      </c>
      <c r="G8" s="39">
        <v>0</v>
      </c>
      <c r="H8" s="41">
        <v>0</v>
      </c>
      <c r="I8" s="100">
        <f t="shared" si="2"/>
        <v>6262.5</v>
      </c>
      <c r="J8" s="17"/>
      <c r="K8" s="63">
        <f t="shared" si="3"/>
        <v>42525</v>
      </c>
      <c r="L8" s="15">
        <f t="shared" si="7"/>
        <v>745</v>
      </c>
      <c r="M8" s="15">
        <f t="shared" si="8"/>
        <v>166</v>
      </c>
      <c r="N8" s="78">
        <f t="shared" si="4"/>
        <v>14</v>
      </c>
      <c r="O8" s="102">
        <f t="shared" si="5"/>
        <v>925</v>
      </c>
      <c r="P8" s="27"/>
      <c r="Q8" s="105">
        <f t="shared" si="6"/>
        <v>42525</v>
      </c>
      <c r="R8" s="86">
        <v>7</v>
      </c>
      <c r="S8" s="83"/>
      <c r="T8" s="5"/>
      <c r="U8" s="6"/>
      <c r="V8" s="3"/>
      <c r="W8" s="6">
        <v>4</v>
      </c>
      <c r="X8" s="83"/>
      <c r="Y8" s="5"/>
      <c r="Z8" s="6">
        <f t="shared" si="0"/>
        <v>4</v>
      </c>
      <c r="AA8" s="3"/>
    </row>
    <row r="9" spans="1:29" ht="18.75" thickBot="1" x14ac:dyDescent="0.3">
      <c r="A9" s="121">
        <v>157</v>
      </c>
      <c r="B9" s="110">
        <v>42526</v>
      </c>
      <c r="C9" s="37">
        <v>4245</v>
      </c>
      <c r="D9" s="40">
        <v>532.5</v>
      </c>
      <c r="E9" s="98">
        <v>0</v>
      </c>
      <c r="F9" s="100">
        <f t="shared" si="1"/>
        <v>4777.5</v>
      </c>
      <c r="G9" s="39">
        <v>0</v>
      </c>
      <c r="H9" s="41">
        <v>0</v>
      </c>
      <c r="I9" s="100">
        <f t="shared" si="2"/>
        <v>4777.5</v>
      </c>
      <c r="J9" s="17"/>
      <c r="K9" s="63">
        <f t="shared" si="3"/>
        <v>42526</v>
      </c>
      <c r="L9" s="15">
        <f t="shared" si="7"/>
        <v>566</v>
      </c>
      <c r="M9" s="15">
        <f t="shared" si="8"/>
        <v>142</v>
      </c>
      <c r="N9" s="78">
        <f t="shared" si="4"/>
        <v>0</v>
      </c>
      <c r="O9" s="102">
        <f t="shared" si="5"/>
        <v>708</v>
      </c>
      <c r="P9" s="27"/>
      <c r="Q9" s="105">
        <f t="shared" si="6"/>
        <v>42526</v>
      </c>
      <c r="R9" s="86">
        <v>6</v>
      </c>
      <c r="S9" s="83"/>
      <c r="T9" s="5"/>
      <c r="U9" s="6"/>
      <c r="V9" s="3"/>
      <c r="W9" s="6">
        <v>3</v>
      </c>
      <c r="X9" s="83"/>
      <c r="Y9" s="5"/>
      <c r="Z9" s="6">
        <f t="shared" si="0"/>
        <v>3</v>
      </c>
      <c r="AA9" s="3"/>
    </row>
    <row r="10" spans="1:29" ht="18.75" thickBot="1" x14ac:dyDescent="0.3">
      <c r="A10" s="121">
        <v>158</v>
      </c>
      <c r="B10" s="110">
        <v>42527</v>
      </c>
      <c r="C10" s="37">
        <v>6412.5</v>
      </c>
      <c r="D10" s="40">
        <v>742.5</v>
      </c>
      <c r="E10" s="98">
        <v>210</v>
      </c>
      <c r="F10" s="100">
        <f t="shared" si="1"/>
        <v>7365</v>
      </c>
      <c r="G10" s="39">
        <v>0</v>
      </c>
      <c r="H10" s="41">
        <v>0</v>
      </c>
      <c r="I10" s="100">
        <f t="shared" si="2"/>
        <v>7365</v>
      </c>
      <c r="J10" s="17"/>
      <c r="K10" s="63">
        <f t="shared" si="3"/>
        <v>42527</v>
      </c>
      <c r="L10" s="15">
        <f t="shared" si="7"/>
        <v>855</v>
      </c>
      <c r="M10" s="15">
        <f t="shared" si="8"/>
        <v>198</v>
      </c>
      <c r="N10" s="78">
        <f t="shared" si="4"/>
        <v>56</v>
      </c>
      <c r="O10" s="102">
        <f t="shared" si="5"/>
        <v>1109</v>
      </c>
      <c r="P10" s="27"/>
      <c r="Q10" s="105">
        <f t="shared" si="6"/>
        <v>42527</v>
      </c>
      <c r="R10" s="86">
        <v>7</v>
      </c>
      <c r="S10" s="83"/>
      <c r="T10" s="5"/>
      <c r="U10" s="6"/>
      <c r="V10" s="3"/>
      <c r="W10" s="6">
        <v>4</v>
      </c>
      <c r="X10" s="83"/>
      <c r="Y10" s="5"/>
      <c r="Z10" s="6">
        <f t="shared" si="0"/>
        <v>4</v>
      </c>
      <c r="AA10" s="3"/>
    </row>
    <row r="11" spans="1:29" ht="18.75" thickBot="1" x14ac:dyDescent="0.3">
      <c r="A11" s="121">
        <v>159</v>
      </c>
      <c r="B11" s="110">
        <v>42528</v>
      </c>
      <c r="C11" s="37">
        <v>7020</v>
      </c>
      <c r="D11" s="40">
        <v>1057.5</v>
      </c>
      <c r="E11" s="98">
        <v>191.25</v>
      </c>
      <c r="F11" s="100">
        <f t="shared" si="1"/>
        <v>8268.75</v>
      </c>
      <c r="G11" s="39">
        <v>0</v>
      </c>
      <c r="H11" s="41">
        <v>0</v>
      </c>
      <c r="I11" s="100">
        <f t="shared" si="2"/>
        <v>8268.75</v>
      </c>
      <c r="J11" s="17"/>
      <c r="K11" s="63">
        <f t="shared" si="3"/>
        <v>42528</v>
      </c>
      <c r="L11" s="15">
        <f t="shared" si="7"/>
        <v>936</v>
      </c>
      <c r="M11" s="15">
        <f t="shared" si="8"/>
        <v>282</v>
      </c>
      <c r="N11" s="78">
        <f t="shared" si="4"/>
        <v>51</v>
      </c>
      <c r="O11" s="102">
        <f t="shared" si="5"/>
        <v>1269</v>
      </c>
      <c r="P11" s="27"/>
      <c r="Q11" s="105">
        <f t="shared" si="6"/>
        <v>42528</v>
      </c>
      <c r="R11" s="86">
        <v>8</v>
      </c>
      <c r="S11" s="83"/>
      <c r="T11" s="5"/>
      <c r="U11" s="6"/>
      <c r="V11" s="3"/>
      <c r="W11" s="6">
        <v>4</v>
      </c>
      <c r="X11" s="83"/>
      <c r="Y11" s="5"/>
      <c r="Z11" s="6">
        <f t="shared" si="0"/>
        <v>4</v>
      </c>
      <c r="AA11" s="3"/>
    </row>
    <row r="12" spans="1:29" ht="18.75" thickBot="1" x14ac:dyDescent="0.3">
      <c r="A12" s="121">
        <v>160</v>
      </c>
      <c r="B12" s="110">
        <v>42529</v>
      </c>
      <c r="C12" s="37">
        <v>7905</v>
      </c>
      <c r="D12" s="40">
        <v>1042.5</v>
      </c>
      <c r="E12" s="98">
        <v>236.25</v>
      </c>
      <c r="F12" s="100">
        <f t="shared" si="1"/>
        <v>9183.75</v>
      </c>
      <c r="G12" s="39">
        <v>0</v>
      </c>
      <c r="H12" s="41">
        <v>0</v>
      </c>
      <c r="I12" s="100">
        <f t="shared" si="2"/>
        <v>9183.75</v>
      </c>
      <c r="J12" s="17"/>
      <c r="K12" s="63">
        <f t="shared" si="3"/>
        <v>42529</v>
      </c>
      <c r="L12" s="15">
        <f t="shared" si="7"/>
        <v>1054</v>
      </c>
      <c r="M12" s="15">
        <f t="shared" si="8"/>
        <v>278</v>
      </c>
      <c r="N12" s="78">
        <f t="shared" si="4"/>
        <v>63</v>
      </c>
      <c r="O12" s="102">
        <f t="shared" si="5"/>
        <v>1395</v>
      </c>
      <c r="P12" s="27"/>
      <c r="Q12" s="105">
        <f t="shared" si="6"/>
        <v>42529</v>
      </c>
      <c r="R12" s="86">
        <v>8</v>
      </c>
      <c r="S12" s="83"/>
      <c r="T12" s="5"/>
      <c r="U12" s="6"/>
      <c r="V12" s="3"/>
      <c r="W12" s="6">
        <v>4</v>
      </c>
      <c r="X12" s="83"/>
      <c r="Y12" s="5"/>
      <c r="Z12" s="6">
        <f t="shared" si="0"/>
        <v>4</v>
      </c>
      <c r="AA12" s="3"/>
    </row>
    <row r="13" spans="1:29" ht="18.75" thickBot="1" x14ac:dyDescent="0.3">
      <c r="A13" s="121">
        <v>161</v>
      </c>
      <c r="B13" s="110">
        <v>42530</v>
      </c>
      <c r="C13" s="37">
        <v>7552.5</v>
      </c>
      <c r="D13" s="40">
        <v>1050</v>
      </c>
      <c r="E13" s="98">
        <v>165</v>
      </c>
      <c r="F13" s="100">
        <f t="shared" si="1"/>
        <v>8767.5</v>
      </c>
      <c r="G13" s="39">
        <v>0</v>
      </c>
      <c r="H13" s="41">
        <v>0</v>
      </c>
      <c r="I13" s="100">
        <f t="shared" si="2"/>
        <v>8767.5</v>
      </c>
      <c r="J13" s="17"/>
      <c r="K13" s="63">
        <f t="shared" si="3"/>
        <v>42530</v>
      </c>
      <c r="L13" s="15">
        <f t="shared" si="7"/>
        <v>1007</v>
      </c>
      <c r="M13" s="15">
        <f t="shared" si="8"/>
        <v>280</v>
      </c>
      <c r="N13" s="78">
        <f t="shared" si="4"/>
        <v>44</v>
      </c>
      <c r="O13" s="102">
        <f t="shared" si="5"/>
        <v>1331</v>
      </c>
      <c r="P13" s="27"/>
      <c r="Q13" s="105">
        <f t="shared" si="6"/>
        <v>42530</v>
      </c>
      <c r="R13" s="86">
        <v>7</v>
      </c>
      <c r="S13" s="83"/>
      <c r="T13" s="5"/>
      <c r="U13" s="6"/>
      <c r="V13" s="3"/>
      <c r="W13" s="6">
        <v>4</v>
      </c>
      <c r="X13" s="83"/>
      <c r="Y13" s="5"/>
      <c r="Z13" s="6">
        <f t="shared" si="0"/>
        <v>4</v>
      </c>
      <c r="AA13" s="3"/>
    </row>
    <row r="14" spans="1:29" ht="18.75" thickBot="1" x14ac:dyDescent="0.3">
      <c r="A14" s="121">
        <v>162</v>
      </c>
      <c r="B14" s="110">
        <v>42531</v>
      </c>
      <c r="C14" s="37">
        <v>5422.5</v>
      </c>
      <c r="D14" s="40">
        <v>607.5</v>
      </c>
      <c r="E14" s="98">
        <v>112.5</v>
      </c>
      <c r="F14" s="100">
        <f t="shared" si="1"/>
        <v>6142.5</v>
      </c>
      <c r="G14" s="39">
        <v>0</v>
      </c>
      <c r="H14" s="41">
        <v>0</v>
      </c>
      <c r="I14" s="100">
        <f t="shared" si="2"/>
        <v>6142.5</v>
      </c>
      <c r="J14" s="17"/>
      <c r="K14" s="63">
        <f t="shared" si="3"/>
        <v>42531</v>
      </c>
      <c r="L14" s="15">
        <f t="shared" si="7"/>
        <v>723</v>
      </c>
      <c r="M14" s="15">
        <f t="shared" si="8"/>
        <v>162</v>
      </c>
      <c r="N14" s="78">
        <f t="shared" si="4"/>
        <v>30</v>
      </c>
      <c r="O14" s="102">
        <f t="shared" si="5"/>
        <v>915</v>
      </c>
      <c r="P14" s="27"/>
      <c r="Q14" s="105">
        <f t="shared" si="6"/>
        <v>42531</v>
      </c>
      <c r="R14" s="86">
        <v>7</v>
      </c>
      <c r="S14" s="83"/>
      <c r="T14" s="5"/>
      <c r="U14" s="6"/>
      <c r="V14" s="3"/>
      <c r="W14" s="6">
        <v>4</v>
      </c>
      <c r="X14" s="83"/>
      <c r="Y14" s="5"/>
      <c r="Z14" s="6">
        <f t="shared" si="0"/>
        <v>4</v>
      </c>
      <c r="AA14" s="3"/>
    </row>
    <row r="15" spans="1:29" ht="18.75" thickBot="1" x14ac:dyDescent="0.3">
      <c r="A15" s="121">
        <v>163</v>
      </c>
      <c r="B15" s="110">
        <v>42532</v>
      </c>
      <c r="C15" s="37">
        <v>4552.5</v>
      </c>
      <c r="D15" s="40">
        <v>592.5</v>
      </c>
      <c r="E15" s="98">
        <v>41.25</v>
      </c>
      <c r="F15" s="100">
        <f t="shared" si="1"/>
        <v>5186.25</v>
      </c>
      <c r="G15" s="39">
        <v>0</v>
      </c>
      <c r="H15" s="41">
        <v>0</v>
      </c>
      <c r="I15" s="100">
        <f t="shared" si="2"/>
        <v>5186.25</v>
      </c>
      <c r="J15" s="17"/>
      <c r="K15" s="63">
        <f t="shared" si="3"/>
        <v>42532</v>
      </c>
      <c r="L15" s="15">
        <f t="shared" si="7"/>
        <v>607</v>
      </c>
      <c r="M15" s="15">
        <f t="shared" si="8"/>
        <v>158</v>
      </c>
      <c r="N15" s="78">
        <f t="shared" si="4"/>
        <v>11</v>
      </c>
      <c r="O15" s="102">
        <f t="shared" si="5"/>
        <v>776</v>
      </c>
      <c r="P15" s="27"/>
      <c r="Q15" s="105">
        <f t="shared" si="6"/>
        <v>42532</v>
      </c>
      <c r="R15" s="86">
        <v>6</v>
      </c>
      <c r="S15" s="83"/>
      <c r="T15" s="5"/>
      <c r="U15" s="6"/>
      <c r="V15" s="3"/>
      <c r="W15" s="6">
        <v>3</v>
      </c>
      <c r="X15" s="83"/>
      <c r="Y15" s="5"/>
      <c r="Z15" s="6">
        <f t="shared" si="0"/>
        <v>3</v>
      </c>
      <c r="AA15" s="3"/>
    </row>
    <row r="16" spans="1:29" ht="18.75" thickBot="1" x14ac:dyDescent="0.3">
      <c r="A16" s="121">
        <v>164</v>
      </c>
      <c r="B16" s="110">
        <v>42533</v>
      </c>
      <c r="C16" s="37">
        <v>2445</v>
      </c>
      <c r="D16" s="40">
        <v>277.5</v>
      </c>
      <c r="E16" s="98">
        <v>0</v>
      </c>
      <c r="F16" s="100">
        <f t="shared" si="1"/>
        <v>2722.5</v>
      </c>
      <c r="G16" s="39">
        <v>0</v>
      </c>
      <c r="H16" s="41">
        <v>0</v>
      </c>
      <c r="I16" s="100">
        <f t="shared" si="2"/>
        <v>2722.5</v>
      </c>
      <c r="J16" s="17"/>
      <c r="K16" s="63">
        <f t="shared" si="3"/>
        <v>42533</v>
      </c>
      <c r="L16" s="15">
        <f t="shared" si="7"/>
        <v>326</v>
      </c>
      <c r="M16" s="15">
        <f t="shared" si="8"/>
        <v>74</v>
      </c>
      <c r="N16" s="78">
        <f t="shared" si="4"/>
        <v>0</v>
      </c>
      <c r="O16" s="102">
        <f t="shared" si="5"/>
        <v>400</v>
      </c>
      <c r="P16" s="27"/>
      <c r="Q16" s="105">
        <f t="shared" si="6"/>
        <v>42533</v>
      </c>
      <c r="R16" s="86">
        <v>4</v>
      </c>
      <c r="S16" s="83"/>
      <c r="T16" s="5"/>
      <c r="U16" s="6"/>
      <c r="V16" s="3"/>
      <c r="W16" s="6">
        <v>2</v>
      </c>
      <c r="X16" s="83"/>
      <c r="Y16" s="5"/>
      <c r="Z16" s="6">
        <f t="shared" si="0"/>
        <v>2</v>
      </c>
      <c r="AA16" s="3"/>
    </row>
    <row r="17" spans="1:27" ht="18.75" thickBot="1" x14ac:dyDescent="0.3">
      <c r="A17" s="121">
        <v>165</v>
      </c>
      <c r="B17" s="110">
        <v>42534</v>
      </c>
      <c r="C17" s="37">
        <v>4102.5</v>
      </c>
      <c r="D17" s="40">
        <v>637.5</v>
      </c>
      <c r="E17" s="98">
        <v>112.5</v>
      </c>
      <c r="F17" s="100">
        <f t="shared" si="1"/>
        <v>4852.5</v>
      </c>
      <c r="G17" s="39">
        <v>0</v>
      </c>
      <c r="H17" s="41">
        <v>0</v>
      </c>
      <c r="I17" s="100">
        <f t="shared" si="2"/>
        <v>4852.5</v>
      </c>
      <c r="J17" s="17"/>
      <c r="K17" s="63">
        <f t="shared" si="3"/>
        <v>42534</v>
      </c>
      <c r="L17" s="15">
        <f t="shared" si="7"/>
        <v>547</v>
      </c>
      <c r="M17" s="15">
        <f t="shared" si="8"/>
        <v>170</v>
      </c>
      <c r="N17" s="78">
        <f t="shared" si="4"/>
        <v>30</v>
      </c>
      <c r="O17" s="102">
        <f t="shared" si="5"/>
        <v>747</v>
      </c>
      <c r="P17" s="27"/>
      <c r="Q17" s="105">
        <f t="shared" si="6"/>
        <v>42534</v>
      </c>
      <c r="R17" s="86">
        <v>4</v>
      </c>
      <c r="S17" s="83"/>
      <c r="T17" s="5"/>
      <c r="U17" s="6"/>
      <c r="V17" s="3"/>
      <c r="W17" s="6">
        <v>2</v>
      </c>
      <c r="X17" s="83"/>
      <c r="Y17" s="5"/>
      <c r="Z17" s="6">
        <f t="shared" si="0"/>
        <v>2</v>
      </c>
      <c r="AA17" s="3"/>
    </row>
    <row r="18" spans="1:27" ht="18.75" thickBot="1" x14ac:dyDescent="0.3">
      <c r="A18" s="121">
        <v>166</v>
      </c>
      <c r="B18" s="110">
        <v>42535</v>
      </c>
      <c r="C18" s="37">
        <v>3975</v>
      </c>
      <c r="D18" s="40">
        <v>547.5</v>
      </c>
      <c r="E18" s="98">
        <v>52.5</v>
      </c>
      <c r="F18" s="100">
        <f t="shared" si="1"/>
        <v>4575</v>
      </c>
      <c r="G18" s="39">
        <v>0</v>
      </c>
      <c r="H18" s="41">
        <v>0</v>
      </c>
      <c r="I18" s="100">
        <f t="shared" si="2"/>
        <v>4575</v>
      </c>
      <c r="J18" s="17"/>
      <c r="K18" s="63">
        <f t="shared" si="3"/>
        <v>42535</v>
      </c>
      <c r="L18" s="15">
        <f t="shared" si="7"/>
        <v>530</v>
      </c>
      <c r="M18" s="15">
        <f t="shared" si="8"/>
        <v>146</v>
      </c>
      <c r="N18" s="78">
        <f t="shared" si="4"/>
        <v>14</v>
      </c>
      <c r="O18" s="102">
        <f t="shared" si="5"/>
        <v>690</v>
      </c>
      <c r="P18" s="27"/>
      <c r="Q18" s="105">
        <f t="shared" si="6"/>
        <v>42535</v>
      </c>
      <c r="R18" s="86">
        <v>4</v>
      </c>
      <c r="S18" s="83"/>
      <c r="T18" s="5"/>
      <c r="U18" s="6"/>
      <c r="V18" s="3"/>
      <c r="W18" s="6">
        <v>2</v>
      </c>
      <c r="X18" s="83"/>
      <c r="Y18" s="5"/>
      <c r="Z18" s="6">
        <f t="shared" si="0"/>
        <v>2</v>
      </c>
      <c r="AA18" s="3"/>
    </row>
    <row r="19" spans="1:27" ht="18.75" thickBot="1" x14ac:dyDescent="0.3">
      <c r="A19" s="121">
        <v>167</v>
      </c>
      <c r="B19" s="110">
        <v>42536</v>
      </c>
      <c r="C19" s="37">
        <v>6090</v>
      </c>
      <c r="D19" s="40">
        <v>810</v>
      </c>
      <c r="E19" s="98">
        <v>165</v>
      </c>
      <c r="F19" s="100">
        <f t="shared" si="1"/>
        <v>7065</v>
      </c>
      <c r="G19" s="39">
        <v>0</v>
      </c>
      <c r="H19" s="41">
        <v>0</v>
      </c>
      <c r="I19" s="100">
        <f t="shared" si="2"/>
        <v>7065</v>
      </c>
      <c r="J19" s="17"/>
      <c r="K19" s="63">
        <f t="shared" si="3"/>
        <v>42536</v>
      </c>
      <c r="L19" s="15">
        <f t="shared" si="7"/>
        <v>812</v>
      </c>
      <c r="M19" s="15">
        <f t="shared" si="8"/>
        <v>216</v>
      </c>
      <c r="N19" s="78">
        <f t="shared" si="4"/>
        <v>44</v>
      </c>
      <c r="O19" s="102">
        <f t="shared" si="5"/>
        <v>1072</v>
      </c>
      <c r="P19" s="27"/>
      <c r="Q19" s="105">
        <f t="shared" si="6"/>
        <v>42536</v>
      </c>
      <c r="R19" s="86">
        <v>6</v>
      </c>
      <c r="S19" s="83"/>
      <c r="T19" s="5"/>
      <c r="U19" s="6"/>
      <c r="V19" s="3"/>
      <c r="W19" s="6">
        <v>3</v>
      </c>
      <c r="X19" s="83"/>
      <c r="Y19" s="5"/>
      <c r="Z19" s="6">
        <f t="shared" si="0"/>
        <v>3</v>
      </c>
      <c r="AA19" s="3"/>
    </row>
    <row r="20" spans="1:27" ht="18.75" thickBot="1" x14ac:dyDescent="0.3">
      <c r="A20" s="121">
        <v>168</v>
      </c>
      <c r="B20" s="110">
        <v>42537</v>
      </c>
      <c r="C20" s="37">
        <v>6052.5</v>
      </c>
      <c r="D20" s="40">
        <v>675</v>
      </c>
      <c r="E20" s="98">
        <v>180</v>
      </c>
      <c r="F20" s="100">
        <f t="shared" si="1"/>
        <v>6907.5</v>
      </c>
      <c r="G20" s="39">
        <v>12850</v>
      </c>
      <c r="H20" s="41">
        <v>0</v>
      </c>
      <c r="I20" s="100">
        <f t="shared" si="2"/>
        <v>19757.5</v>
      </c>
      <c r="J20" s="17"/>
      <c r="K20" s="63">
        <f t="shared" si="3"/>
        <v>42537</v>
      </c>
      <c r="L20" s="15">
        <f t="shared" si="7"/>
        <v>807</v>
      </c>
      <c r="M20" s="15">
        <f t="shared" si="8"/>
        <v>180</v>
      </c>
      <c r="N20" s="78">
        <f t="shared" si="4"/>
        <v>48</v>
      </c>
      <c r="O20" s="102">
        <f t="shared" si="5"/>
        <v>1035</v>
      </c>
      <c r="P20" s="27"/>
      <c r="Q20" s="105">
        <f t="shared" si="6"/>
        <v>42537</v>
      </c>
      <c r="R20" s="86">
        <v>6</v>
      </c>
      <c r="S20" s="83"/>
      <c r="T20" s="5"/>
      <c r="U20" s="6"/>
      <c r="V20" s="3"/>
      <c r="W20" s="6">
        <v>3</v>
      </c>
      <c r="X20" s="83"/>
      <c r="Y20" s="5"/>
      <c r="Z20" s="6">
        <f t="shared" si="0"/>
        <v>3</v>
      </c>
      <c r="AA20" s="3"/>
    </row>
    <row r="21" spans="1:27" ht="18.75" thickBot="1" x14ac:dyDescent="0.3">
      <c r="A21" s="121">
        <v>169</v>
      </c>
      <c r="B21" s="110">
        <v>42538</v>
      </c>
      <c r="C21" s="37">
        <v>7335</v>
      </c>
      <c r="D21" s="40">
        <v>892.5</v>
      </c>
      <c r="E21" s="98">
        <v>105</v>
      </c>
      <c r="F21" s="100">
        <f t="shared" si="1"/>
        <v>8332.5</v>
      </c>
      <c r="G21" s="39">
        <v>0</v>
      </c>
      <c r="H21" s="41">
        <v>0</v>
      </c>
      <c r="I21" s="100">
        <f t="shared" si="2"/>
        <v>8332.5</v>
      </c>
      <c r="J21" s="17"/>
      <c r="K21" s="63">
        <f t="shared" si="3"/>
        <v>42538</v>
      </c>
      <c r="L21" s="15">
        <f t="shared" si="7"/>
        <v>978</v>
      </c>
      <c r="M21" s="15">
        <f t="shared" si="8"/>
        <v>238</v>
      </c>
      <c r="N21" s="78">
        <f t="shared" si="4"/>
        <v>28</v>
      </c>
      <c r="O21" s="102">
        <f t="shared" si="5"/>
        <v>1244</v>
      </c>
      <c r="P21" s="27"/>
      <c r="Q21" s="105">
        <f t="shared" si="6"/>
        <v>42538</v>
      </c>
      <c r="R21" s="86">
        <v>6</v>
      </c>
      <c r="S21" s="83"/>
      <c r="T21" s="5"/>
      <c r="U21" s="6"/>
      <c r="V21" s="3"/>
      <c r="W21" s="6">
        <v>3</v>
      </c>
      <c r="X21" s="83"/>
      <c r="Y21" s="5"/>
      <c r="Z21" s="6">
        <f t="shared" si="0"/>
        <v>3</v>
      </c>
      <c r="AA21" s="3"/>
    </row>
    <row r="22" spans="1:27" ht="18.75" thickBot="1" x14ac:dyDescent="0.3">
      <c r="A22" s="121">
        <v>170</v>
      </c>
      <c r="B22" s="110">
        <v>42539</v>
      </c>
      <c r="C22" s="37">
        <v>3517.5</v>
      </c>
      <c r="D22" s="40">
        <v>420</v>
      </c>
      <c r="E22" s="98">
        <v>22.5</v>
      </c>
      <c r="F22" s="100">
        <f t="shared" si="1"/>
        <v>3960</v>
      </c>
      <c r="G22" s="39">
        <v>0</v>
      </c>
      <c r="H22" s="41">
        <v>0</v>
      </c>
      <c r="I22" s="100">
        <f t="shared" si="2"/>
        <v>3960</v>
      </c>
      <c r="J22" s="17"/>
      <c r="K22" s="63">
        <f t="shared" si="3"/>
        <v>42539</v>
      </c>
      <c r="L22" s="15">
        <f t="shared" si="7"/>
        <v>469</v>
      </c>
      <c r="M22" s="15">
        <f t="shared" si="8"/>
        <v>112</v>
      </c>
      <c r="N22" s="78">
        <f t="shared" si="4"/>
        <v>6</v>
      </c>
      <c r="O22" s="102">
        <f t="shared" si="5"/>
        <v>587</v>
      </c>
      <c r="P22" s="27"/>
      <c r="Q22" s="105">
        <f t="shared" si="6"/>
        <v>42539</v>
      </c>
      <c r="R22" s="86">
        <v>4</v>
      </c>
      <c r="S22" s="83"/>
      <c r="T22" s="5"/>
      <c r="U22" s="6"/>
      <c r="V22" s="3"/>
      <c r="W22" s="6">
        <v>2</v>
      </c>
      <c r="X22" s="83"/>
      <c r="Y22" s="5"/>
      <c r="Z22" s="6">
        <f t="shared" si="0"/>
        <v>2</v>
      </c>
      <c r="AA22" s="3"/>
    </row>
    <row r="23" spans="1:27" ht="18.75" thickBot="1" x14ac:dyDescent="0.3">
      <c r="A23" s="121">
        <v>171</v>
      </c>
      <c r="B23" s="110">
        <v>42540</v>
      </c>
      <c r="C23" s="37">
        <v>0</v>
      </c>
      <c r="D23" s="40">
        <v>0</v>
      </c>
      <c r="E23" s="98">
        <v>0</v>
      </c>
      <c r="F23" s="100">
        <f t="shared" si="1"/>
        <v>0</v>
      </c>
      <c r="G23" s="39">
        <v>0</v>
      </c>
      <c r="H23" s="41">
        <v>0</v>
      </c>
      <c r="I23" s="100">
        <f t="shared" si="2"/>
        <v>0</v>
      </c>
      <c r="J23" s="17"/>
      <c r="K23" s="63">
        <f t="shared" si="3"/>
        <v>42540</v>
      </c>
      <c r="L23" s="15">
        <f t="shared" si="7"/>
        <v>0</v>
      </c>
      <c r="M23" s="15">
        <f t="shared" si="8"/>
        <v>0</v>
      </c>
      <c r="N23" s="78">
        <f t="shared" si="4"/>
        <v>0</v>
      </c>
      <c r="O23" s="102">
        <f t="shared" si="5"/>
        <v>0</v>
      </c>
      <c r="P23" s="27"/>
      <c r="Q23" s="105">
        <f t="shared" si="6"/>
        <v>42540</v>
      </c>
      <c r="R23" s="86">
        <v>0</v>
      </c>
      <c r="S23" s="83"/>
      <c r="T23" s="5"/>
      <c r="U23" s="6"/>
      <c r="V23" s="3"/>
      <c r="W23" s="6">
        <v>0</v>
      </c>
      <c r="X23" s="83"/>
      <c r="Y23" s="5"/>
      <c r="Z23" s="6">
        <f t="shared" si="0"/>
        <v>0</v>
      </c>
      <c r="AA23" s="3"/>
    </row>
    <row r="24" spans="1:27" ht="18.75" thickBot="1" x14ac:dyDescent="0.3">
      <c r="A24" s="121">
        <v>172</v>
      </c>
      <c r="B24" s="110">
        <v>42541</v>
      </c>
      <c r="C24" s="37">
        <v>2047.5</v>
      </c>
      <c r="D24" s="40">
        <v>360</v>
      </c>
      <c r="E24" s="98">
        <v>33.75</v>
      </c>
      <c r="F24" s="100">
        <f t="shared" si="1"/>
        <v>2441.25</v>
      </c>
      <c r="G24" s="39">
        <v>0</v>
      </c>
      <c r="H24" s="41">
        <v>0</v>
      </c>
      <c r="I24" s="100">
        <f t="shared" si="2"/>
        <v>2441.25</v>
      </c>
      <c r="J24" s="17"/>
      <c r="K24" s="63">
        <f t="shared" si="3"/>
        <v>42541</v>
      </c>
      <c r="L24" s="15">
        <f t="shared" si="7"/>
        <v>273</v>
      </c>
      <c r="M24" s="15">
        <f t="shared" si="8"/>
        <v>96</v>
      </c>
      <c r="N24" s="78">
        <f t="shared" si="4"/>
        <v>9</v>
      </c>
      <c r="O24" s="102">
        <f t="shared" si="5"/>
        <v>378</v>
      </c>
      <c r="P24" s="27"/>
      <c r="Q24" s="105">
        <f t="shared" si="6"/>
        <v>42541</v>
      </c>
      <c r="R24" s="86">
        <v>4</v>
      </c>
      <c r="S24" s="83"/>
      <c r="T24" s="5"/>
      <c r="U24" s="6"/>
      <c r="V24" s="3"/>
      <c r="W24" s="6">
        <v>3</v>
      </c>
      <c r="X24" s="83"/>
      <c r="Y24" s="5"/>
      <c r="Z24" s="6">
        <f t="shared" si="0"/>
        <v>3</v>
      </c>
      <c r="AA24" s="3"/>
    </row>
    <row r="25" spans="1:27" ht="18.75" thickBot="1" x14ac:dyDescent="0.3">
      <c r="A25" s="121">
        <v>173</v>
      </c>
      <c r="B25" s="110">
        <v>42542</v>
      </c>
      <c r="C25" s="37">
        <v>5077.5</v>
      </c>
      <c r="D25" s="40">
        <v>630</v>
      </c>
      <c r="E25" s="98">
        <v>131.25</v>
      </c>
      <c r="F25" s="100">
        <f t="shared" si="1"/>
        <v>5838.75</v>
      </c>
      <c r="G25" s="39">
        <v>0</v>
      </c>
      <c r="H25" s="41">
        <v>0</v>
      </c>
      <c r="I25" s="100">
        <f t="shared" si="2"/>
        <v>5838.75</v>
      </c>
      <c r="J25" s="17"/>
      <c r="K25" s="63">
        <f t="shared" si="3"/>
        <v>42542</v>
      </c>
      <c r="L25" s="15">
        <f t="shared" si="7"/>
        <v>677</v>
      </c>
      <c r="M25" s="15">
        <f t="shared" si="8"/>
        <v>168</v>
      </c>
      <c r="N25" s="78">
        <f t="shared" si="4"/>
        <v>35</v>
      </c>
      <c r="O25" s="102">
        <f t="shared" si="5"/>
        <v>880</v>
      </c>
      <c r="P25" s="27"/>
      <c r="Q25" s="105">
        <f t="shared" si="6"/>
        <v>42542</v>
      </c>
      <c r="R25" s="86">
        <v>6</v>
      </c>
      <c r="S25" s="83"/>
      <c r="T25" s="5"/>
      <c r="U25" s="6"/>
      <c r="V25" s="3"/>
      <c r="W25" s="6">
        <v>3</v>
      </c>
      <c r="X25" s="83"/>
      <c r="Y25" s="5"/>
      <c r="Z25" s="6">
        <f t="shared" si="0"/>
        <v>3</v>
      </c>
      <c r="AA25" s="3"/>
    </row>
    <row r="26" spans="1:27" ht="18.75" thickBot="1" x14ac:dyDescent="0.3">
      <c r="A26" s="121">
        <v>174</v>
      </c>
      <c r="B26" s="110">
        <v>42543</v>
      </c>
      <c r="C26" s="37">
        <v>5017.5</v>
      </c>
      <c r="D26" s="40">
        <v>682.5</v>
      </c>
      <c r="E26" s="98">
        <v>75</v>
      </c>
      <c r="F26" s="100">
        <f t="shared" si="1"/>
        <v>5775</v>
      </c>
      <c r="G26" s="39">
        <v>3500</v>
      </c>
      <c r="H26" s="41">
        <v>0</v>
      </c>
      <c r="I26" s="100">
        <f t="shared" si="2"/>
        <v>9275</v>
      </c>
      <c r="J26" s="17"/>
      <c r="K26" s="63">
        <f t="shared" si="3"/>
        <v>42543</v>
      </c>
      <c r="L26" s="15">
        <f t="shared" si="7"/>
        <v>669</v>
      </c>
      <c r="M26" s="15">
        <f t="shared" si="8"/>
        <v>182</v>
      </c>
      <c r="N26" s="78">
        <f t="shared" si="4"/>
        <v>20</v>
      </c>
      <c r="O26" s="102">
        <f t="shared" si="5"/>
        <v>871</v>
      </c>
      <c r="P26" s="27"/>
      <c r="Q26" s="105">
        <f t="shared" si="6"/>
        <v>42543</v>
      </c>
      <c r="R26" s="86">
        <v>5</v>
      </c>
      <c r="S26" s="83"/>
      <c r="T26" s="5"/>
      <c r="U26" s="6"/>
      <c r="V26" s="3"/>
      <c r="W26" s="6">
        <v>3</v>
      </c>
      <c r="X26" s="83"/>
      <c r="Y26" s="5"/>
      <c r="Z26" s="6">
        <f t="shared" si="0"/>
        <v>3</v>
      </c>
      <c r="AA26" s="3"/>
    </row>
    <row r="27" spans="1:27" ht="18.75" thickBot="1" x14ac:dyDescent="0.3">
      <c r="A27" s="121">
        <v>175</v>
      </c>
      <c r="B27" s="110">
        <v>42544</v>
      </c>
      <c r="C27" s="37">
        <v>4702.5</v>
      </c>
      <c r="D27" s="40">
        <v>727.5</v>
      </c>
      <c r="E27" s="98">
        <v>97.5</v>
      </c>
      <c r="F27" s="100">
        <f t="shared" si="1"/>
        <v>5527.5</v>
      </c>
      <c r="G27" s="39">
        <v>0</v>
      </c>
      <c r="H27" s="41">
        <v>0</v>
      </c>
      <c r="I27" s="100">
        <f t="shared" si="2"/>
        <v>5527.5</v>
      </c>
      <c r="J27" s="17"/>
      <c r="K27" s="63">
        <f t="shared" si="3"/>
        <v>42544</v>
      </c>
      <c r="L27" s="15">
        <f t="shared" si="7"/>
        <v>627</v>
      </c>
      <c r="M27" s="15">
        <f t="shared" si="8"/>
        <v>194</v>
      </c>
      <c r="N27" s="78">
        <f t="shared" si="4"/>
        <v>26</v>
      </c>
      <c r="O27" s="102">
        <f t="shared" si="5"/>
        <v>847</v>
      </c>
      <c r="P27" s="27"/>
      <c r="Q27" s="105">
        <f t="shared" si="6"/>
        <v>42544</v>
      </c>
      <c r="R27" s="86">
        <v>6</v>
      </c>
      <c r="S27" s="83"/>
      <c r="T27" s="5"/>
      <c r="U27" s="6"/>
      <c r="V27" s="3"/>
      <c r="W27" s="6">
        <v>3</v>
      </c>
      <c r="X27" s="83"/>
      <c r="Y27" s="5"/>
      <c r="Z27" s="6">
        <f t="shared" si="0"/>
        <v>3</v>
      </c>
      <c r="AA27" s="3"/>
    </row>
    <row r="28" spans="1:27" ht="18.75" thickBot="1" x14ac:dyDescent="0.3">
      <c r="A28" s="121">
        <v>176</v>
      </c>
      <c r="B28" s="110">
        <v>42545</v>
      </c>
      <c r="C28" s="37">
        <v>5355</v>
      </c>
      <c r="D28" s="40">
        <v>727.5</v>
      </c>
      <c r="E28" s="98">
        <v>116.25</v>
      </c>
      <c r="F28" s="100">
        <f t="shared" si="1"/>
        <v>6198.75</v>
      </c>
      <c r="G28" s="39">
        <v>1750</v>
      </c>
      <c r="H28" s="41">
        <v>0</v>
      </c>
      <c r="I28" s="100">
        <f t="shared" si="2"/>
        <v>7948.75</v>
      </c>
      <c r="J28" s="17"/>
      <c r="K28" s="63">
        <f t="shared" si="3"/>
        <v>42545</v>
      </c>
      <c r="L28" s="15">
        <f t="shared" si="7"/>
        <v>714</v>
      </c>
      <c r="M28" s="15">
        <f t="shared" si="8"/>
        <v>194</v>
      </c>
      <c r="N28" s="78">
        <f t="shared" si="4"/>
        <v>31</v>
      </c>
      <c r="O28" s="102">
        <f t="shared" si="5"/>
        <v>939</v>
      </c>
      <c r="P28" s="27"/>
      <c r="Q28" s="105">
        <f t="shared" si="6"/>
        <v>42545</v>
      </c>
      <c r="R28" s="86">
        <v>6</v>
      </c>
      <c r="S28" s="83"/>
      <c r="T28" s="5"/>
      <c r="U28" s="6"/>
      <c r="V28" s="3"/>
      <c r="W28" s="88">
        <v>3</v>
      </c>
      <c r="X28" s="83"/>
      <c r="Y28" s="5"/>
      <c r="Z28" s="6">
        <f t="shared" si="0"/>
        <v>3</v>
      </c>
      <c r="AA28" s="3"/>
    </row>
    <row r="29" spans="1:27" ht="18.75" thickBot="1" x14ac:dyDescent="0.3">
      <c r="A29" s="121">
        <v>177</v>
      </c>
      <c r="B29" s="110">
        <v>42546</v>
      </c>
      <c r="C29" s="37">
        <v>4717.5</v>
      </c>
      <c r="D29" s="40">
        <v>352.5</v>
      </c>
      <c r="E29" s="98">
        <v>56.25</v>
      </c>
      <c r="F29" s="100">
        <f t="shared" si="1"/>
        <v>5126.25</v>
      </c>
      <c r="G29" s="39">
        <v>0</v>
      </c>
      <c r="H29" s="41">
        <v>0</v>
      </c>
      <c r="I29" s="100">
        <f t="shared" si="2"/>
        <v>5126.25</v>
      </c>
      <c r="J29" s="17"/>
      <c r="K29" s="63">
        <f t="shared" si="3"/>
        <v>42546</v>
      </c>
      <c r="L29" s="15">
        <f t="shared" si="7"/>
        <v>629</v>
      </c>
      <c r="M29" s="15">
        <f t="shared" si="8"/>
        <v>94</v>
      </c>
      <c r="N29" s="78">
        <f t="shared" si="4"/>
        <v>15</v>
      </c>
      <c r="O29" s="102">
        <f t="shared" si="5"/>
        <v>738</v>
      </c>
      <c r="P29" s="27"/>
      <c r="Q29" s="105">
        <f t="shared" si="6"/>
        <v>42546</v>
      </c>
      <c r="R29" s="86">
        <v>5</v>
      </c>
      <c r="S29" s="83"/>
      <c r="T29" s="5"/>
      <c r="U29" s="6"/>
      <c r="V29" s="3"/>
      <c r="W29" s="6">
        <v>3</v>
      </c>
      <c r="X29" s="83"/>
      <c r="Y29" s="5"/>
      <c r="Z29" s="6">
        <f t="shared" si="0"/>
        <v>3</v>
      </c>
      <c r="AA29" s="3"/>
    </row>
    <row r="30" spans="1:27" ht="18.75" thickBot="1" x14ac:dyDescent="0.3">
      <c r="A30" s="121">
        <v>178</v>
      </c>
      <c r="B30" s="110">
        <v>42547</v>
      </c>
      <c r="C30" s="37">
        <v>3067.5</v>
      </c>
      <c r="D30" s="40">
        <v>345</v>
      </c>
      <c r="E30" s="98">
        <v>0</v>
      </c>
      <c r="F30" s="100">
        <f t="shared" si="1"/>
        <v>3412.5</v>
      </c>
      <c r="G30" s="39">
        <v>0</v>
      </c>
      <c r="H30" s="41">
        <v>0</v>
      </c>
      <c r="I30" s="100">
        <f t="shared" si="2"/>
        <v>3412.5</v>
      </c>
      <c r="J30" s="17"/>
      <c r="K30" s="63">
        <f t="shared" si="3"/>
        <v>42547</v>
      </c>
      <c r="L30" s="15">
        <f t="shared" si="7"/>
        <v>409</v>
      </c>
      <c r="M30" s="15">
        <f t="shared" si="8"/>
        <v>92</v>
      </c>
      <c r="N30" s="78">
        <f t="shared" si="4"/>
        <v>0</v>
      </c>
      <c r="O30" s="102">
        <f t="shared" si="5"/>
        <v>501</v>
      </c>
      <c r="P30" s="27"/>
      <c r="Q30" s="105">
        <f t="shared" si="6"/>
        <v>42547</v>
      </c>
      <c r="R30" s="86">
        <v>5</v>
      </c>
      <c r="S30" s="83"/>
      <c r="T30" s="5"/>
      <c r="U30" s="6"/>
      <c r="V30" s="3"/>
      <c r="W30" s="6">
        <v>3</v>
      </c>
      <c r="X30" s="83"/>
      <c r="Y30" s="5"/>
      <c r="Z30" s="6">
        <f t="shared" si="0"/>
        <v>3</v>
      </c>
      <c r="AA30" s="3"/>
    </row>
    <row r="31" spans="1:27" ht="18.75" thickBot="1" x14ac:dyDescent="0.3">
      <c r="A31" s="121">
        <v>179</v>
      </c>
      <c r="B31" s="110">
        <v>42548</v>
      </c>
      <c r="C31" s="37">
        <v>4215</v>
      </c>
      <c r="D31" s="40">
        <v>570</v>
      </c>
      <c r="E31" s="98">
        <v>37.5</v>
      </c>
      <c r="F31" s="100">
        <f t="shared" si="1"/>
        <v>4822.5</v>
      </c>
      <c r="G31" s="39">
        <v>5250</v>
      </c>
      <c r="H31" s="41">
        <v>0</v>
      </c>
      <c r="I31" s="100">
        <f t="shared" si="2"/>
        <v>10072.5</v>
      </c>
      <c r="J31" s="17"/>
      <c r="K31" s="63">
        <f t="shared" si="3"/>
        <v>42548</v>
      </c>
      <c r="L31" s="15">
        <f t="shared" si="7"/>
        <v>562</v>
      </c>
      <c r="M31" s="15">
        <f t="shared" si="8"/>
        <v>152</v>
      </c>
      <c r="N31" s="78">
        <f t="shared" si="4"/>
        <v>10</v>
      </c>
      <c r="O31" s="102">
        <f t="shared" si="5"/>
        <v>724</v>
      </c>
      <c r="P31" s="27"/>
      <c r="Q31" s="105">
        <f t="shared" si="6"/>
        <v>42548</v>
      </c>
      <c r="R31" s="86">
        <v>5</v>
      </c>
      <c r="S31" s="83"/>
      <c r="T31" s="5"/>
      <c r="U31" s="6"/>
      <c r="V31" s="3"/>
      <c r="W31" s="6">
        <v>3</v>
      </c>
      <c r="X31" s="83"/>
      <c r="Y31" s="5"/>
      <c r="Z31" s="6">
        <f t="shared" si="0"/>
        <v>3</v>
      </c>
      <c r="AA31" s="3"/>
    </row>
    <row r="32" spans="1:27" ht="18.75" thickBot="1" x14ac:dyDescent="0.3">
      <c r="A32" s="121">
        <v>180</v>
      </c>
      <c r="B32" s="110">
        <v>42549</v>
      </c>
      <c r="C32" s="37">
        <v>4477.5</v>
      </c>
      <c r="D32" s="40">
        <v>637.5</v>
      </c>
      <c r="E32" s="98">
        <v>67.5</v>
      </c>
      <c r="F32" s="100">
        <f t="shared" si="1"/>
        <v>5182.5</v>
      </c>
      <c r="G32" s="39">
        <v>31600</v>
      </c>
      <c r="H32" s="41">
        <v>0</v>
      </c>
      <c r="I32" s="100">
        <f t="shared" si="2"/>
        <v>36782.5</v>
      </c>
      <c r="J32" s="17"/>
      <c r="K32" s="63">
        <f t="shared" si="3"/>
        <v>42549</v>
      </c>
      <c r="L32" s="15">
        <f t="shared" si="7"/>
        <v>597</v>
      </c>
      <c r="M32" s="15">
        <f t="shared" si="8"/>
        <v>170</v>
      </c>
      <c r="N32" s="78">
        <f t="shared" si="4"/>
        <v>18</v>
      </c>
      <c r="O32" s="102">
        <f t="shared" si="5"/>
        <v>785</v>
      </c>
      <c r="P32" s="27"/>
      <c r="Q32" s="105">
        <f t="shared" si="6"/>
        <v>42549</v>
      </c>
      <c r="R32" s="86">
        <v>6</v>
      </c>
      <c r="S32" s="83"/>
      <c r="T32" s="5"/>
      <c r="U32" s="6"/>
      <c r="V32" s="3"/>
      <c r="W32" s="88">
        <v>3</v>
      </c>
      <c r="X32" s="83"/>
      <c r="Y32" s="5"/>
      <c r="Z32" s="6">
        <f t="shared" si="0"/>
        <v>3</v>
      </c>
      <c r="AA32" s="3"/>
    </row>
    <row r="33" spans="1:27" ht="18.75" thickBot="1" x14ac:dyDescent="0.3">
      <c r="A33" s="121">
        <v>181</v>
      </c>
      <c r="B33" s="110">
        <v>42550</v>
      </c>
      <c r="C33" s="37">
        <v>5602.5</v>
      </c>
      <c r="D33" s="40">
        <v>930</v>
      </c>
      <c r="E33" s="98">
        <v>108.75</v>
      </c>
      <c r="F33" s="100">
        <f t="shared" si="1"/>
        <v>6641.25</v>
      </c>
      <c r="G33" s="39">
        <v>8750</v>
      </c>
      <c r="H33" s="41">
        <v>0</v>
      </c>
      <c r="I33" s="100">
        <f t="shared" si="2"/>
        <v>15391.25</v>
      </c>
      <c r="J33" s="17"/>
      <c r="K33" s="63">
        <f t="shared" si="3"/>
        <v>42550</v>
      </c>
      <c r="L33" s="15">
        <f t="shared" si="7"/>
        <v>747</v>
      </c>
      <c r="M33" s="15">
        <f t="shared" si="8"/>
        <v>248</v>
      </c>
      <c r="N33" s="78">
        <f t="shared" si="4"/>
        <v>29</v>
      </c>
      <c r="O33" s="102">
        <f t="shared" si="5"/>
        <v>1024</v>
      </c>
      <c r="P33" s="27"/>
      <c r="Q33" s="105">
        <f t="shared" si="6"/>
        <v>42550</v>
      </c>
      <c r="R33" s="86">
        <v>6</v>
      </c>
      <c r="S33" s="83"/>
      <c r="T33" s="5"/>
      <c r="U33" s="6"/>
      <c r="V33" s="3"/>
      <c r="W33" s="88">
        <v>3</v>
      </c>
      <c r="X33" s="83"/>
      <c r="Y33" s="5"/>
      <c r="Z33" s="6">
        <f t="shared" si="0"/>
        <v>3</v>
      </c>
      <c r="AA33" s="3"/>
    </row>
    <row r="34" spans="1:27" ht="18.75" thickBot="1" x14ac:dyDescent="0.3">
      <c r="A34" s="121">
        <v>182</v>
      </c>
      <c r="B34" s="110">
        <v>42551</v>
      </c>
      <c r="C34" s="37">
        <v>5055</v>
      </c>
      <c r="D34" s="40">
        <v>532.5</v>
      </c>
      <c r="E34" s="98">
        <v>56.25</v>
      </c>
      <c r="F34" s="100">
        <f t="shared" si="1"/>
        <v>5643.75</v>
      </c>
      <c r="G34" s="39">
        <v>53100</v>
      </c>
      <c r="H34" s="41">
        <v>0</v>
      </c>
      <c r="I34" s="100">
        <f t="shared" si="2"/>
        <v>58743.75</v>
      </c>
      <c r="J34" s="17"/>
      <c r="K34" s="63">
        <f t="shared" si="3"/>
        <v>42551</v>
      </c>
      <c r="L34" s="15">
        <f t="shared" si="7"/>
        <v>674</v>
      </c>
      <c r="M34" s="15">
        <f t="shared" si="8"/>
        <v>142</v>
      </c>
      <c r="N34" s="78">
        <f t="shared" si="4"/>
        <v>15</v>
      </c>
      <c r="O34" s="102">
        <f t="shared" si="5"/>
        <v>831</v>
      </c>
      <c r="P34" s="27"/>
      <c r="Q34" s="105">
        <f t="shared" si="6"/>
        <v>42551</v>
      </c>
      <c r="R34" s="86"/>
      <c r="S34" s="83"/>
      <c r="T34" s="5"/>
      <c r="U34" s="6"/>
      <c r="V34" s="3"/>
      <c r="W34" s="6"/>
      <c r="X34" s="83"/>
      <c r="Y34" s="5"/>
      <c r="Z34" s="6">
        <f t="shared" si="0"/>
        <v>0</v>
      </c>
      <c r="AA34" s="3"/>
    </row>
    <row r="35" spans="1:27" ht="18.75" thickBot="1" x14ac:dyDescent="0.3">
      <c r="A35" s="121"/>
      <c r="B35" s="110"/>
      <c r="C35" s="39"/>
      <c r="D35" s="40"/>
      <c r="E35" s="38"/>
      <c r="F35" s="101">
        <f t="shared" si="1"/>
        <v>0</v>
      </c>
      <c r="G35" s="43"/>
      <c r="H35" s="44">
        <v>0</v>
      </c>
      <c r="I35" s="100">
        <f t="shared" si="2"/>
        <v>0</v>
      </c>
      <c r="J35" s="17"/>
      <c r="K35" s="63"/>
      <c r="L35" s="15">
        <f t="shared" si="7"/>
        <v>0</v>
      </c>
      <c r="M35" s="15">
        <f>D35/3.75</f>
        <v>0</v>
      </c>
      <c r="N35" s="78">
        <f t="shared" si="4"/>
        <v>0</v>
      </c>
      <c r="O35" s="103">
        <f t="shared" si="5"/>
        <v>0</v>
      </c>
      <c r="P35" s="27"/>
      <c r="Q35" s="105"/>
      <c r="R35" s="86"/>
      <c r="S35" s="83"/>
      <c r="T35" s="5"/>
      <c r="U35" s="6"/>
      <c r="V35" s="3"/>
      <c r="W35" s="6"/>
      <c r="X35" s="45"/>
      <c r="Y35" s="46"/>
      <c r="Z35" s="6">
        <f t="shared" si="0"/>
        <v>0</v>
      </c>
      <c r="AA35" s="3"/>
    </row>
    <row r="36" spans="1:27" ht="18.75" thickBot="1" x14ac:dyDescent="0.3">
      <c r="A36" s="3"/>
      <c r="B36" s="140" t="s">
        <v>9</v>
      </c>
      <c r="C36" s="95">
        <f>SUM(C5:C35)</f>
        <v>151852.5</v>
      </c>
      <c r="D36" s="96">
        <f>SUM(D5:D35)</f>
        <v>19762.5</v>
      </c>
      <c r="E36" s="96">
        <f>SUM(E5:E35)</f>
        <v>2940</v>
      </c>
      <c r="F36" s="113">
        <f t="shared" si="1"/>
        <v>174555</v>
      </c>
      <c r="G36" s="114">
        <f>SUM(G5:G35)</f>
        <v>122350</v>
      </c>
      <c r="H36" s="118">
        <f>SUM(H5:H35)</f>
        <v>0</v>
      </c>
      <c r="I36" s="115">
        <f>SUM(I5:I35)</f>
        <v>296905</v>
      </c>
      <c r="J36" s="28"/>
      <c r="K36" s="89" t="s">
        <v>9</v>
      </c>
      <c r="L36" s="74">
        <f>SUM(L5:L35)</f>
        <v>20247</v>
      </c>
      <c r="M36" s="75">
        <f>SUM(M5:M35)</f>
        <v>5270</v>
      </c>
      <c r="N36" s="75">
        <f>SUM(N5:N35)</f>
        <v>784</v>
      </c>
      <c r="O36" s="104">
        <f t="shared" si="5"/>
        <v>26301</v>
      </c>
      <c r="P36" s="29"/>
      <c r="Q36" s="111" t="s">
        <v>9</v>
      </c>
      <c r="R36" s="90">
        <f>SUM(R5:R35)</f>
        <v>168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89</v>
      </c>
      <c r="X36" s="84">
        <f>SUM(X5:X34)</f>
        <v>0</v>
      </c>
      <c r="Y36" s="25">
        <f>SUM(Y5:Y34)</f>
        <v>0</v>
      </c>
      <c r="Z36" s="16">
        <f>SUM(Z5:Z34)</f>
        <v>89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I36-'[1]JUN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1961.2921348314608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4898.4677419354839</v>
      </c>
      <c r="D43" s="19">
        <f>SUM(D36:D36)/D44</f>
        <v>637.5</v>
      </c>
      <c r="E43" s="19"/>
      <c r="F43" s="19"/>
      <c r="G43" s="19">
        <f>SUM(G36:G36)/G44</f>
        <v>3946.7741935483873</v>
      </c>
      <c r="H43" s="20">
        <f>H36/C44</f>
        <v>0</v>
      </c>
      <c r="I43" s="19">
        <f>SUM(I36:I36)/I44</f>
        <v>9577.5806451612898</v>
      </c>
      <c r="J43" s="19"/>
      <c r="K43" s="18"/>
      <c r="L43" s="19">
        <f>SUM(L36:L36)/L44</f>
        <v>653.12903225806451</v>
      </c>
      <c r="M43" s="19">
        <f>SUM(M36:M36)/M44</f>
        <v>170</v>
      </c>
      <c r="N43" s="19"/>
      <c r="O43" s="19">
        <f>SUM(O36:O36)/O44</f>
        <v>848.41935483870964</v>
      </c>
      <c r="P43" s="19"/>
      <c r="Q43" s="18"/>
      <c r="R43" s="21">
        <f>R36/R44</f>
        <v>5.419354838709677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2.870967741935484</v>
      </c>
      <c r="X43" s="21">
        <f>X36/X44</f>
        <v>0</v>
      </c>
      <c r="Y43" s="21">
        <f>Y36/Y44</f>
        <v>0</v>
      </c>
      <c r="Z43" s="21">
        <f>Z36/Z44</f>
        <v>2.870967741935484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31" activePane="bottomRight" state="frozen"/>
      <selection activeCell="W24" sqref="W24"/>
      <selection pane="topRight" activeCell="W24" sqref="W24"/>
      <selection pane="bottomLeft" activeCell="W24" sqref="W24"/>
      <selection pane="bottomRight" activeCell="E38" sqref="E38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42552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42552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42552</v>
      </c>
      <c r="P2" s="34"/>
      <c r="Q2" s="92" t="s">
        <v>36</v>
      </c>
      <c r="R2" s="80"/>
      <c r="S2" s="61"/>
      <c r="T2" s="61"/>
      <c r="U2" s="61"/>
      <c r="W2" s="81">
        <f>F1</f>
        <v>42552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183</v>
      </c>
      <c r="B5" s="110">
        <v>42552</v>
      </c>
      <c r="C5" s="37">
        <v>4612.5</v>
      </c>
      <c r="D5" s="37">
        <v>592.5</v>
      </c>
      <c r="E5" s="97">
        <v>41.25</v>
      </c>
      <c r="F5" s="99">
        <f>SUM(C5+D5+E5)</f>
        <v>5246.25</v>
      </c>
      <c r="G5" s="36">
        <v>12950</v>
      </c>
      <c r="H5" s="38">
        <v>0</v>
      </c>
      <c r="I5" s="100">
        <f>F5+G5+H5</f>
        <v>18196.25</v>
      </c>
      <c r="J5" s="17"/>
      <c r="K5" s="63">
        <f>B5</f>
        <v>42552</v>
      </c>
      <c r="L5" s="15">
        <f>C5/7.5</f>
        <v>615</v>
      </c>
      <c r="M5" s="15">
        <f>D5/3.75</f>
        <v>158</v>
      </c>
      <c r="N5" s="78">
        <f>E5/3.75</f>
        <v>11</v>
      </c>
      <c r="O5" s="102">
        <f>SUM(L5:N5)</f>
        <v>784</v>
      </c>
      <c r="P5" s="27"/>
      <c r="Q5" s="105">
        <f>B5</f>
        <v>42552</v>
      </c>
      <c r="R5" s="85">
        <v>4</v>
      </c>
      <c r="S5" s="82"/>
      <c r="T5" s="13"/>
      <c r="U5" s="14"/>
      <c r="V5" s="3"/>
      <c r="W5" s="87">
        <v>2</v>
      </c>
      <c r="X5" s="82"/>
      <c r="Y5" s="13"/>
      <c r="Z5" s="14">
        <f t="shared" ref="Z5:Z35" si="0">SUM(W5:Y5)</f>
        <v>2</v>
      </c>
      <c r="AA5" s="3"/>
    </row>
    <row r="6" spans="1:29" ht="18.75" thickBot="1" x14ac:dyDescent="0.3">
      <c r="A6" s="120">
        <v>184</v>
      </c>
      <c r="B6" s="110">
        <v>42553</v>
      </c>
      <c r="C6" s="37">
        <v>3585</v>
      </c>
      <c r="D6" s="40">
        <v>465</v>
      </c>
      <c r="E6" s="98">
        <v>33.75</v>
      </c>
      <c r="F6" s="100">
        <f t="shared" ref="F6:F36" si="1">SUM(C6+D6+E6)</f>
        <v>4083.75</v>
      </c>
      <c r="G6" s="39">
        <v>0</v>
      </c>
      <c r="H6" s="41">
        <v>0</v>
      </c>
      <c r="I6" s="100">
        <f t="shared" ref="I6:I35" si="2">F6+G6+H6</f>
        <v>4083.75</v>
      </c>
      <c r="J6" s="17"/>
      <c r="K6" s="63">
        <f t="shared" ref="K6:K35" si="3">B6</f>
        <v>42553</v>
      </c>
      <c r="L6" s="15">
        <f>C6/7.5</f>
        <v>478</v>
      </c>
      <c r="M6" s="15">
        <f>D6/3.75</f>
        <v>124</v>
      </c>
      <c r="N6" s="78">
        <f t="shared" ref="N6:N35" si="4">E6/3.75</f>
        <v>9</v>
      </c>
      <c r="O6" s="102">
        <f t="shared" ref="O6:O36" si="5">SUM(L6:N6)</f>
        <v>611</v>
      </c>
      <c r="P6" s="27"/>
      <c r="Q6" s="105">
        <f t="shared" ref="Q6:Q35" si="6">B6</f>
        <v>42553</v>
      </c>
      <c r="R6" s="86">
        <v>4</v>
      </c>
      <c r="S6" s="83"/>
      <c r="T6" s="5"/>
      <c r="U6" s="6"/>
      <c r="V6" s="3"/>
      <c r="W6" s="6">
        <v>2</v>
      </c>
      <c r="X6" s="83"/>
      <c r="Y6" s="5"/>
      <c r="Z6" s="6">
        <f t="shared" si="0"/>
        <v>2</v>
      </c>
      <c r="AA6" s="3"/>
    </row>
    <row r="7" spans="1:29" ht="18.75" thickBot="1" x14ac:dyDescent="0.3">
      <c r="A7" s="120">
        <v>185</v>
      </c>
      <c r="B7" s="110">
        <v>42554</v>
      </c>
      <c r="C7" s="37">
        <v>1432.5</v>
      </c>
      <c r="D7" s="40">
        <v>157.5</v>
      </c>
      <c r="E7" s="98">
        <v>0</v>
      </c>
      <c r="F7" s="100">
        <f t="shared" si="1"/>
        <v>1590</v>
      </c>
      <c r="G7" s="39">
        <v>0</v>
      </c>
      <c r="H7" s="41">
        <v>0</v>
      </c>
      <c r="I7" s="100">
        <f t="shared" si="2"/>
        <v>1590</v>
      </c>
      <c r="J7" s="17"/>
      <c r="K7" s="63">
        <f t="shared" si="3"/>
        <v>42554</v>
      </c>
      <c r="L7" s="15">
        <f t="shared" ref="L7:L35" si="7">C7/7.5</f>
        <v>191</v>
      </c>
      <c r="M7" s="15">
        <f t="shared" ref="M7:M34" si="8">D7/3.75</f>
        <v>42</v>
      </c>
      <c r="N7" s="78">
        <f t="shared" si="4"/>
        <v>0</v>
      </c>
      <c r="O7" s="102">
        <f t="shared" si="5"/>
        <v>233</v>
      </c>
      <c r="P7" s="27"/>
      <c r="Q7" s="105">
        <f t="shared" si="6"/>
        <v>42554</v>
      </c>
      <c r="R7" s="86">
        <v>2</v>
      </c>
      <c r="S7" s="83"/>
      <c r="T7" s="5"/>
      <c r="U7" s="6"/>
      <c r="V7" s="3"/>
      <c r="W7" s="6">
        <v>2</v>
      </c>
      <c r="X7" s="83"/>
      <c r="Y7" s="5"/>
      <c r="Z7" s="6">
        <f t="shared" si="0"/>
        <v>2</v>
      </c>
      <c r="AA7" s="3"/>
    </row>
    <row r="8" spans="1:29" ht="18.75" thickBot="1" x14ac:dyDescent="0.3">
      <c r="A8" s="120">
        <v>186</v>
      </c>
      <c r="B8" s="110">
        <v>42555</v>
      </c>
      <c r="C8" s="37">
        <v>1950</v>
      </c>
      <c r="D8" s="40">
        <v>225</v>
      </c>
      <c r="E8" s="98">
        <v>37.5</v>
      </c>
      <c r="F8" s="100">
        <f t="shared" si="1"/>
        <v>2212.5</v>
      </c>
      <c r="G8" s="39">
        <v>0</v>
      </c>
      <c r="H8" s="41">
        <v>0</v>
      </c>
      <c r="I8" s="100">
        <f t="shared" si="2"/>
        <v>2212.5</v>
      </c>
      <c r="J8" s="17"/>
      <c r="K8" s="63">
        <f t="shared" si="3"/>
        <v>42555</v>
      </c>
      <c r="L8" s="15">
        <f t="shared" si="7"/>
        <v>260</v>
      </c>
      <c r="M8" s="15">
        <f t="shared" si="8"/>
        <v>60</v>
      </c>
      <c r="N8" s="78">
        <f t="shared" si="4"/>
        <v>10</v>
      </c>
      <c r="O8" s="102">
        <f t="shared" si="5"/>
        <v>330</v>
      </c>
      <c r="P8" s="27"/>
      <c r="Q8" s="105">
        <f t="shared" si="6"/>
        <v>42555</v>
      </c>
      <c r="R8" s="86">
        <v>2</v>
      </c>
      <c r="S8" s="83"/>
      <c r="T8" s="5"/>
      <c r="U8" s="6"/>
      <c r="V8" s="3"/>
      <c r="W8" s="6">
        <v>2</v>
      </c>
      <c r="X8" s="83"/>
      <c r="Y8" s="5"/>
      <c r="Z8" s="6">
        <f t="shared" si="0"/>
        <v>2</v>
      </c>
      <c r="AA8" s="3"/>
    </row>
    <row r="9" spans="1:29" ht="18.75" thickBot="1" x14ac:dyDescent="0.3">
      <c r="A9" s="120">
        <v>187</v>
      </c>
      <c r="B9" s="110">
        <v>42556</v>
      </c>
      <c r="C9" s="37">
        <v>3540</v>
      </c>
      <c r="D9" s="40">
        <v>480</v>
      </c>
      <c r="E9" s="98">
        <v>26.25</v>
      </c>
      <c r="F9" s="100">
        <f t="shared" si="1"/>
        <v>4046.25</v>
      </c>
      <c r="G9" s="39">
        <v>1850</v>
      </c>
      <c r="H9" s="41">
        <v>0</v>
      </c>
      <c r="I9" s="100">
        <f t="shared" si="2"/>
        <v>5896.25</v>
      </c>
      <c r="J9" s="17"/>
      <c r="K9" s="63">
        <f t="shared" si="3"/>
        <v>42556</v>
      </c>
      <c r="L9" s="15">
        <f t="shared" si="7"/>
        <v>472</v>
      </c>
      <c r="M9" s="15">
        <f t="shared" si="8"/>
        <v>128</v>
      </c>
      <c r="N9" s="78">
        <f t="shared" si="4"/>
        <v>7</v>
      </c>
      <c r="O9" s="102">
        <f t="shared" si="5"/>
        <v>607</v>
      </c>
      <c r="P9" s="27"/>
      <c r="Q9" s="105">
        <f t="shared" si="6"/>
        <v>42556</v>
      </c>
      <c r="R9" s="86">
        <v>4</v>
      </c>
      <c r="S9" s="83"/>
      <c r="T9" s="5"/>
      <c r="U9" s="6"/>
      <c r="V9" s="3"/>
      <c r="W9" s="6">
        <v>2</v>
      </c>
      <c r="X9" s="83"/>
      <c r="Y9" s="5"/>
      <c r="Z9" s="6">
        <f t="shared" si="0"/>
        <v>2</v>
      </c>
      <c r="AA9" s="3"/>
    </row>
    <row r="10" spans="1:29" ht="18.75" thickBot="1" x14ac:dyDescent="0.3">
      <c r="A10" s="120">
        <v>188</v>
      </c>
      <c r="B10" s="110">
        <v>42557</v>
      </c>
      <c r="C10" s="37">
        <v>5685</v>
      </c>
      <c r="D10" s="40">
        <v>780</v>
      </c>
      <c r="E10" s="98">
        <v>71.25</v>
      </c>
      <c r="F10" s="100">
        <f t="shared" si="1"/>
        <v>6536.25</v>
      </c>
      <c r="G10" s="39">
        <v>0</v>
      </c>
      <c r="H10" s="41">
        <v>0</v>
      </c>
      <c r="I10" s="100">
        <f t="shared" si="2"/>
        <v>6536.25</v>
      </c>
      <c r="J10" s="17"/>
      <c r="K10" s="63">
        <f t="shared" si="3"/>
        <v>42557</v>
      </c>
      <c r="L10" s="15">
        <f t="shared" si="7"/>
        <v>758</v>
      </c>
      <c r="M10" s="15">
        <f t="shared" si="8"/>
        <v>208</v>
      </c>
      <c r="N10" s="78">
        <f t="shared" si="4"/>
        <v>19</v>
      </c>
      <c r="O10" s="102">
        <f t="shared" si="5"/>
        <v>985</v>
      </c>
      <c r="P10" s="27"/>
      <c r="Q10" s="105">
        <f t="shared" si="6"/>
        <v>42557</v>
      </c>
      <c r="R10" s="86">
        <v>5</v>
      </c>
      <c r="S10" s="83"/>
      <c r="T10" s="5"/>
      <c r="U10" s="6"/>
      <c r="V10" s="3"/>
      <c r="W10" s="6">
        <v>3</v>
      </c>
      <c r="X10" s="83"/>
      <c r="Y10" s="5"/>
      <c r="Z10" s="6">
        <f t="shared" si="0"/>
        <v>3</v>
      </c>
      <c r="AA10" s="3"/>
    </row>
    <row r="11" spans="1:29" ht="18.75" thickBot="1" x14ac:dyDescent="0.3">
      <c r="A11" s="120">
        <v>189</v>
      </c>
      <c r="B11" s="110">
        <v>42558</v>
      </c>
      <c r="C11" s="37">
        <v>6750</v>
      </c>
      <c r="D11" s="40">
        <v>780</v>
      </c>
      <c r="E11" s="98">
        <v>67.5</v>
      </c>
      <c r="F11" s="100">
        <f t="shared" si="1"/>
        <v>7597.5</v>
      </c>
      <c r="G11" s="39">
        <v>0</v>
      </c>
      <c r="H11" s="41">
        <v>0</v>
      </c>
      <c r="I11" s="100">
        <f t="shared" si="2"/>
        <v>7597.5</v>
      </c>
      <c r="J11" s="17"/>
      <c r="K11" s="63">
        <f t="shared" si="3"/>
        <v>42558</v>
      </c>
      <c r="L11" s="15">
        <f t="shared" si="7"/>
        <v>900</v>
      </c>
      <c r="M11" s="15">
        <f t="shared" si="8"/>
        <v>208</v>
      </c>
      <c r="N11" s="78">
        <f t="shared" si="4"/>
        <v>18</v>
      </c>
      <c r="O11" s="102">
        <f t="shared" si="5"/>
        <v>1126</v>
      </c>
      <c r="P11" s="27"/>
      <c r="Q11" s="105">
        <f t="shared" si="6"/>
        <v>42558</v>
      </c>
      <c r="R11" s="86">
        <v>6</v>
      </c>
      <c r="S11" s="83"/>
      <c r="T11" s="5"/>
      <c r="U11" s="6"/>
      <c r="V11" s="3"/>
      <c r="W11" s="6">
        <v>3</v>
      </c>
      <c r="X11" s="83"/>
      <c r="Y11" s="5"/>
      <c r="Z11" s="6">
        <f t="shared" si="0"/>
        <v>3</v>
      </c>
      <c r="AA11" s="3"/>
    </row>
    <row r="12" spans="1:29" ht="18.75" thickBot="1" x14ac:dyDescent="0.3">
      <c r="A12" s="120">
        <v>190</v>
      </c>
      <c r="B12" s="110">
        <v>42559</v>
      </c>
      <c r="C12" s="37">
        <v>6645</v>
      </c>
      <c r="D12" s="40">
        <v>787.5</v>
      </c>
      <c r="E12" s="98">
        <v>67.5</v>
      </c>
      <c r="F12" s="100">
        <f t="shared" si="1"/>
        <v>7500</v>
      </c>
      <c r="G12" s="39">
        <v>0</v>
      </c>
      <c r="H12" s="41">
        <v>0</v>
      </c>
      <c r="I12" s="100">
        <f t="shared" si="2"/>
        <v>7500</v>
      </c>
      <c r="J12" s="17"/>
      <c r="K12" s="63">
        <f t="shared" si="3"/>
        <v>42559</v>
      </c>
      <c r="L12" s="15">
        <f t="shared" si="7"/>
        <v>886</v>
      </c>
      <c r="M12" s="15">
        <f t="shared" si="8"/>
        <v>210</v>
      </c>
      <c r="N12" s="78">
        <f t="shared" si="4"/>
        <v>18</v>
      </c>
      <c r="O12" s="102">
        <f t="shared" si="5"/>
        <v>1114</v>
      </c>
      <c r="P12" s="27"/>
      <c r="Q12" s="105">
        <f t="shared" si="6"/>
        <v>42559</v>
      </c>
      <c r="R12" s="86">
        <v>7</v>
      </c>
      <c r="S12" s="83"/>
      <c r="T12" s="5"/>
      <c r="U12" s="6"/>
      <c r="V12" s="3"/>
      <c r="W12" s="6">
        <v>4</v>
      </c>
      <c r="X12" s="83"/>
      <c r="Y12" s="5"/>
      <c r="Z12" s="6">
        <f t="shared" si="0"/>
        <v>4</v>
      </c>
      <c r="AA12" s="3"/>
    </row>
    <row r="13" spans="1:29" ht="18.75" thickBot="1" x14ac:dyDescent="0.3">
      <c r="A13" s="120">
        <v>191</v>
      </c>
      <c r="B13" s="110">
        <v>42560</v>
      </c>
      <c r="C13" s="37">
        <v>7072.5</v>
      </c>
      <c r="D13" s="40">
        <v>615</v>
      </c>
      <c r="E13" s="98">
        <v>37.5</v>
      </c>
      <c r="F13" s="100">
        <f t="shared" si="1"/>
        <v>7725</v>
      </c>
      <c r="G13" s="39">
        <v>0</v>
      </c>
      <c r="H13" s="41">
        <v>0</v>
      </c>
      <c r="I13" s="100">
        <f t="shared" si="2"/>
        <v>7725</v>
      </c>
      <c r="J13" s="17"/>
      <c r="K13" s="63">
        <f t="shared" si="3"/>
        <v>42560</v>
      </c>
      <c r="L13" s="15">
        <f t="shared" si="7"/>
        <v>943</v>
      </c>
      <c r="M13" s="15">
        <f t="shared" si="8"/>
        <v>164</v>
      </c>
      <c r="N13" s="78">
        <f t="shared" si="4"/>
        <v>10</v>
      </c>
      <c r="O13" s="102">
        <f t="shared" si="5"/>
        <v>1117</v>
      </c>
      <c r="P13" s="27"/>
      <c r="Q13" s="105">
        <f t="shared" si="6"/>
        <v>42560</v>
      </c>
      <c r="R13" s="86">
        <v>7</v>
      </c>
      <c r="S13" s="83"/>
      <c r="T13" s="5"/>
      <c r="U13" s="6"/>
      <c r="V13" s="3"/>
      <c r="W13" s="6">
        <v>4</v>
      </c>
      <c r="X13" s="83"/>
      <c r="Y13" s="5"/>
      <c r="Z13" s="6">
        <f t="shared" si="0"/>
        <v>4</v>
      </c>
      <c r="AA13" s="3"/>
    </row>
    <row r="14" spans="1:29" ht="18.75" thickBot="1" x14ac:dyDescent="0.3">
      <c r="A14" s="120">
        <v>192</v>
      </c>
      <c r="B14" s="110">
        <v>42561</v>
      </c>
      <c r="C14" s="37">
        <v>4260</v>
      </c>
      <c r="D14" s="40">
        <v>502.5</v>
      </c>
      <c r="E14" s="98">
        <v>0</v>
      </c>
      <c r="F14" s="100">
        <f t="shared" si="1"/>
        <v>4762.5</v>
      </c>
      <c r="G14" s="39">
        <v>0</v>
      </c>
      <c r="H14" s="41">
        <v>0</v>
      </c>
      <c r="I14" s="100">
        <f t="shared" si="2"/>
        <v>4762.5</v>
      </c>
      <c r="J14" s="17"/>
      <c r="K14" s="63">
        <f t="shared" si="3"/>
        <v>42561</v>
      </c>
      <c r="L14" s="15">
        <f t="shared" si="7"/>
        <v>568</v>
      </c>
      <c r="M14" s="15">
        <f t="shared" si="8"/>
        <v>134</v>
      </c>
      <c r="N14" s="78">
        <f t="shared" si="4"/>
        <v>0</v>
      </c>
      <c r="O14" s="102">
        <f t="shared" si="5"/>
        <v>702</v>
      </c>
      <c r="P14" s="27"/>
      <c r="Q14" s="105">
        <f t="shared" si="6"/>
        <v>42561</v>
      </c>
      <c r="R14" s="86">
        <v>6</v>
      </c>
      <c r="S14" s="83"/>
      <c r="T14" s="5"/>
      <c r="U14" s="6"/>
      <c r="V14" s="3"/>
      <c r="W14" s="6">
        <v>3</v>
      </c>
      <c r="X14" s="83"/>
      <c r="Y14" s="5"/>
      <c r="Z14" s="6">
        <f t="shared" si="0"/>
        <v>3</v>
      </c>
      <c r="AA14" s="3"/>
    </row>
    <row r="15" spans="1:29" ht="18.75" thickBot="1" x14ac:dyDescent="0.3">
      <c r="A15" s="120">
        <v>193</v>
      </c>
      <c r="B15" s="110">
        <v>42562</v>
      </c>
      <c r="C15" s="37">
        <v>6840</v>
      </c>
      <c r="D15" s="40">
        <v>862.5</v>
      </c>
      <c r="E15" s="98">
        <v>75</v>
      </c>
      <c r="F15" s="100">
        <f t="shared" si="1"/>
        <v>7777.5</v>
      </c>
      <c r="G15" s="39">
        <v>0</v>
      </c>
      <c r="H15" s="41">
        <v>0</v>
      </c>
      <c r="I15" s="100">
        <f t="shared" si="2"/>
        <v>7777.5</v>
      </c>
      <c r="J15" s="17"/>
      <c r="K15" s="63">
        <f t="shared" si="3"/>
        <v>42562</v>
      </c>
      <c r="L15" s="15">
        <f t="shared" si="7"/>
        <v>912</v>
      </c>
      <c r="M15" s="15">
        <f t="shared" si="8"/>
        <v>230</v>
      </c>
      <c r="N15" s="78">
        <f t="shared" si="4"/>
        <v>20</v>
      </c>
      <c r="O15" s="102">
        <f t="shared" si="5"/>
        <v>1162</v>
      </c>
      <c r="P15" s="27"/>
      <c r="Q15" s="105">
        <f t="shared" si="6"/>
        <v>42562</v>
      </c>
      <c r="R15" s="86">
        <v>7</v>
      </c>
      <c r="S15" s="83"/>
      <c r="T15" s="5"/>
      <c r="U15" s="6"/>
      <c r="V15" s="3"/>
      <c r="W15" s="6">
        <v>4</v>
      </c>
      <c r="X15" s="83"/>
      <c r="Y15" s="5"/>
      <c r="Z15" s="6">
        <f t="shared" si="0"/>
        <v>4</v>
      </c>
      <c r="AA15" s="3"/>
    </row>
    <row r="16" spans="1:29" ht="18.75" thickBot="1" x14ac:dyDescent="0.3">
      <c r="A16" s="120">
        <v>194</v>
      </c>
      <c r="B16" s="110">
        <v>42563</v>
      </c>
      <c r="C16" s="37">
        <v>4702.5</v>
      </c>
      <c r="D16" s="40">
        <v>517.5</v>
      </c>
      <c r="E16" s="98">
        <v>75</v>
      </c>
      <c r="F16" s="100">
        <f t="shared" si="1"/>
        <v>5295</v>
      </c>
      <c r="G16" s="39">
        <v>5550</v>
      </c>
      <c r="H16" s="41">
        <v>0</v>
      </c>
      <c r="I16" s="100">
        <f t="shared" si="2"/>
        <v>10845</v>
      </c>
      <c r="J16" s="17"/>
      <c r="K16" s="63">
        <f t="shared" si="3"/>
        <v>42563</v>
      </c>
      <c r="L16" s="15">
        <f t="shared" si="7"/>
        <v>627</v>
      </c>
      <c r="M16" s="15">
        <f t="shared" si="8"/>
        <v>138</v>
      </c>
      <c r="N16" s="78">
        <f t="shared" si="4"/>
        <v>20</v>
      </c>
      <c r="O16" s="102">
        <f t="shared" si="5"/>
        <v>785</v>
      </c>
      <c r="P16" s="27"/>
      <c r="Q16" s="105">
        <f t="shared" si="6"/>
        <v>42563</v>
      </c>
      <c r="R16" s="86">
        <v>6</v>
      </c>
      <c r="S16" s="83"/>
      <c r="T16" s="5"/>
      <c r="U16" s="6"/>
      <c r="V16" s="3"/>
      <c r="W16" s="6">
        <v>4</v>
      </c>
      <c r="X16" s="83"/>
      <c r="Y16" s="5"/>
      <c r="Z16" s="6">
        <f t="shared" si="0"/>
        <v>4</v>
      </c>
      <c r="AA16" s="3"/>
    </row>
    <row r="17" spans="1:27" ht="18.75" thickBot="1" x14ac:dyDescent="0.3">
      <c r="A17" s="120">
        <v>195</v>
      </c>
      <c r="B17" s="110">
        <v>42564</v>
      </c>
      <c r="C17" s="37">
        <v>6315</v>
      </c>
      <c r="D17" s="40">
        <v>870</v>
      </c>
      <c r="E17" s="98">
        <v>37.5</v>
      </c>
      <c r="F17" s="100">
        <f t="shared" si="1"/>
        <v>7222.5</v>
      </c>
      <c r="G17" s="39">
        <v>3700</v>
      </c>
      <c r="H17" s="41">
        <v>0</v>
      </c>
      <c r="I17" s="100">
        <f t="shared" si="2"/>
        <v>10922.5</v>
      </c>
      <c r="J17" s="17"/>
      <c r="K17" s="63">
        <f t="shared" si="3"/>
        <v>42564</v>
      </c>
      <c r="L17" s="15">
        <f t="shared" si="7"/>
        <v>842</v>
      </c>
      <c r="M17" s="15">
        <f t="shared" si="8"/>
        <v>232</v>
      </c>
      <c r="N17" s="78">
        <f t="shared" si="4"/>
        <v>10</v>
      </c>
      <c r="O17" s="102">
        <f t="shared" si="5"/>
        <v>1084</v>
      </c>
      <c r="P17" s="27"/>
      <c r="Q17" s="105">
        <f t="shared" si="6"/>
        <v>42564</v>
      </c>
      <c r="R17" s="86">
        <v>7</v>
      </c>
      <c r="S17" s="83"/>
      <c r="T17" s="5"/>
      <c r="U17" s="6"/>
      <c r="V17" s="3"/>
      <c r="W17" s="6">
        <v>5</v>
      </c>
      <c r="X17" s="83"/>
      <c r="Y17" s="5"/>
      <c r="Z17" s="6">
        <f t="shared" si="0"/>
        <v>5</v>
      </c>
      <c r="AA17" s="3"/>
    </row>
    <row r="18" spans="1:27" ht="18.75" thickBot="1" x14ac:dyDescent="0.3">
      <c r="A18" s="120">
        <v>196</v>
      </c>
      <c r="B18" s="110">
        <v>42565</v>
      </c>
      <c r="C18" s="37">
        <v>6090</v>
      </c>
      <c r="D18" s="40">
        <v>915</v>
      </c>
      <c r="E18" s="98">
        <v>78.75</v>
      </c>
      <c r="F18" s="100">
        <f t="shared" si="1"/>
        <v>7083.75</v>
      </c>
      <c r="G18" s="39">
        <v>5250</v>
      </c>
      <c r="H18" s="41">
        <v>0</v>
      </c>
      <c r="I18" s="100">
        <f t="shared" si="2"/>
        <v>12333.75</v>
      </c>
      <c r="J18" s="17"/>
      <c r="K18" s="63">
        <f t="shared" si="3"/>
        <v>42565</v>
      </c>
      <c r="L18" s="15">
        <f t="shared" si="7"/>
        <v>812</v>
      </c>
      <c r="M18" s="15">
        <f t="shared" si="8"/>
        <v>244</v>
      </c>
      <c r="N18" s="78">
        <f t="shared" si="4"/>
        <v>21</v>
      </c>
      <c r="O18" s="102">
        <f t="shared" si="5"/>
        <v>1077</v>
      </c>
      <c r="P18" s="27"/>
      <c r="Q18" s="105">
        <f t="shared" si="6"/>
        <v>42565</v>
      </c>
      <c r="R18" s="86">
        <v>8</v>
      </c>
      <c r="S18" s="83"/>
      <c r="T18" s="5"/>
      <c r="U18" s="6"/>
      <c r="V18" s="3"/>
      <c r="W18" s="6">
        <v>4</v>
      </c>
      <c r="X18" s="83"/>
      <c r="Y18" s="5"/>
      <c r="Z18" s="6">
        <f t="shared" si="0"/>
        <v>4</v>
      </c>
      <c r="AA18" s="3"/>
    </row>
    <row r="19" spans="1:27" ht="18.75" thickBot="1" x14ac:dyDescent="0.3">
      <c r="A19" s="120">
        <v>197</v>
      </c>
      <c r="B19" s="110">
        <v>42566</v>
      </c>
      <c r="C19" s="37">
        <v>7200</v>
      </c>
      <c r="D19" s="40">
        <v>982.5</v>
      </c>
      <c r="E19" s="98">
        <v>37.5</v>
      </c>
      <c r="F19" s="100">
        <f t="shared" si="1"/>
        <v>8220</v>
      </c>
      <c r="G19" s="39">
        <v>0</v>
      </c>
      <c r="H19" s="41">
        <v>0</v>
      </c>
      <c r="I19" s="100">
        <f t="shared" si="2"/>
        <v>8220</v>
      </c>
      <c r="J19" s="17"/>
      <c r="K19" s="63">
        <f t="shared" si="3"/>
        <v>42566</v>
      </c>
      <c r="L19" s="15">
        <f t="shared" si="7"/>
        <v>960</v>
      </c>
      <c r="M19" s="15">
        <f t="shared" si="8"/>
        <v>262</v>
      </c>
      <c r="N19" s="78">
        <f t="shared" si="4"/>
        <v>10</v>
      </c>
      <c r="O19" s="102">
        <f t="shared" si="5"/>
        <v>1232</v>
      </c>
      <c r="P19" s="27"/>
      <c r="Q19" s="105">
        <f t="shared" si="6"/>
        <v>42566</v>
      </c>
      <c r="R19" s="86">
        <v>7</v>
      </c>
      <c r="S19" s="83"/>
      <c r="T19" s="5"/>
      <c r="U19" s="6"/>
      <c r="V19" s="3"/>
      <c r="W19" s="6">
        <v>4</v>
      </c>
      <c r="X19" s="83"/>
      <c r="Y19" s="5"/>
      <c r="Z19" s="6">
        <f t="shared" si="0"/>
        <v>4</v>
      </c>
      <c r="AA19" s="3"/>
    </row>
    <row r="20" spans="1:27" ht="18.75" thickBot="1" x14ac:dyDescent="0.3">
      <c r="A20" s="120">
        <v>198</v>
      </c>
      <c r="B20" s="110">
        <v>42567</v>
      </c>
      <c r="C20" s="37">
        <v>7747.5</v>
      </c>
      <c r="D20" s="40">
        <v>780</v>
      </c>
      <c r="E20" s="98">
        <v>60</v>
      </c>
      <c r="F20" s="100">
        <f t="shared" si="1"/>
        <v>8587.5</v>
      </c>
      <c r="G20" s="39">
        <v>0</v>
      </c>
      <c r="H20" s="41">
        <v>0</v>
      </c>
      <c r="I20" s="100">
        <f t="shared" si="2"/>
        <v>8587.5</v>
      </c>
      <c r="J20" s="17"/>
      <c r="K20" s="63">
        <f t="shared" si="3"/>
        <v>42567</v>
      </c>
      <c r="L20" s="15">
        <f t="shared" si="7"/>
        <v>1033</v>
      </c>
      <c r="M20" s="15">
        <f t="shared" si="8"/>
        <v>208</v>
      </c>
      <c r="N20" s="78">
        <f t="shared" si="4"/>
        <v>16</v>
      </c>
      <c r="O20" s="102">
        <f t="shared" si="5"/>
        <v>1257</v>
      </c>
      <c r="P20" s="27"/>
      <c r="Q20" s="105">
        <f t="shared" si="6"/>
        <v>42567</v>
      </c>
      <c r="R20" s="86">
        <v>8</v>
      </c>
      <c r="S20" s="83"/>
      <c r="T20" s="5"/>
      <c r="U20" s="6"/>
      <c r="V20" s="3"/>
      <c r="W20" s="6">
        <v>4</v>
      </c>
      <c r="X20" s="83"/>
      <c r="Y20" s="5"/>
      <c r="Z20" s="6">
        <f t="shared" si="0"/>
        <v>4</v>
      </c>
      <c r="AA20" s="3"/>
    </row>
    <row r="21" spans="1:27" ht="18.75" thickBot="1" x14ac:dyDescent="0.3">
      <c r="A21" s="120">
        <v>199</v>
      </c>
      <c r="B21" s="110">
        <v>42568</v>
      </c>
      <c r="C21" s="37">
        <v>5430</v>
      </c>
      <c r="D21" s="40">
        <v>622.5</v>
      </c>
      <c r="E21" s="98">
        <v>0</v>
      </c>
      <c r="F21" s="100">
        <f t="shared" si="1"/>
        <v>6052.5</v>
      </c>
      <c r="G21" s="39">
        <v>0</v>
      </c>
      <c r="H21" s="41">
        <v>0</v>
      </c>
      <c r="I21" s="100">
        <f t="shared" si="2"/>
        <v>6052.5</v>
      </c>
      <c r="J21" s="17"/>
      <c r="K21" s="63">
        <f t="shared" si="3"/>
        <v>42568</v>
      </c>
      <c r="L21" s="15">
        <f t="shared" si="7"/>
        <v>724</v>
      </c>
      <c r="M21" s="15">
        <f t="shared" si="8"/>
        <v>166</v>
      </c>
      <c r="N21" s="78">
        <f t="shared" si="4"/>
        <v>0</v>
      </c>
      <c r="O21" s="102">
        <f t="shared" si="5"/>
        <v>890</v>
      </c>
      <c r="P21" s="27"/>
      <c r="Q21" s="105">
        <f t="shared" si="6"/>
        <v>42568</v>
      </c>
      <c r="R21" s="86">
        <v>7</v>
      </c>
      <c r="S21" s="83"/>
      <c r="T21" s="5"/>
      <c r="U21" s="6"/>
      <c r="V21" s="3"/>
      <c r="W21" s="6">
        <v>4</v>
      </c>
      <c r="X21" s="83"/>
      <c r="Y21" s="5"/>
      <c r="Z21" s="6">
        <f t="shared" si="0"/>
        <v>4</v>
      </c>
      <c r="AA21" s="3"/>
    </row>
    <row r="22" spans="1:27" ht="18.75" thickBot="1" x14ac:dyDescent="0.3">
      <c r="A22" s="120">
        <v>200</v>
      </c>
      <c r="B22" s="110">
        <v>42569</v>
      </c>
      <c r="C22" s="37">
        <v>7312.5</v>
      </c>
      <c r="D22" s="40">
        <v>720</v>
      </c>
      <c r="E22" s="98">
        <v>142.5</v>
      </c>
      <c r="F22" s="100">
        <f t="shared" si="1"/>
        <v>8175</v>
      </c>
      <c r="G22" s="39">
        <v>0</v>
      </c>
      <c r="H22" s="41">
        <v>0</v>
      </c>
      <c r="I22" s="100">
        <f t="shared" si="2"/>
        <v>8175</v>
      </c>
      <c r="J22" s="17"/>
      <c r="K22" s="63">
        <f t="shared" si="3"/>
        <v>42569</v>
      </c>
      <c r="L22" s="15">
        <f t="shared" si="7"/>
        <v>975</v>
      </c>
      <c r="M22" s="15">
        <f t="shared" si="8"/>
        <v>192</v>
      </c>
      <c r="N22" s="78">
        <f t="shared" si="4"/>
        <v>38</v>
      </c>
      <c r="O22" s="102">
        <f t="shared" si="5"/>
        <v>1205</v>
      </c>
      <c r="P22" s="27"/>
      <c r="Q22" s="105">
        <f t="shared" si="6"/>
        <v>42569</v>
      </c>
      <c r="R22" s="86">
        <v>8</v>
      </c>
      <c r="S22" s="83"/>
      <c r="T22" s="5"/>
      <c r="U22" s="6"/>
      <c r="V22" s="3"/>
      <c r="W22" s="6">
        <v>4</v>
      </c>
      <c r="X22" s="83"/>
      <c r="Y22" s="5"/>
      <c r="Z22" s="6">
        <f t="shared" si="0"/>
        <v>4</v>
      </c>
      <c r="AA22" s="3"/>
    </row>
    <row r="23" spans="1:27" ht="18.75" thickBot="1" x14ac:dyDescent="0.3">
      <c r="A23" s="120">
        <v>201</v>
      </c>
      <c r="B23" s="110">
        <v>42570</v>
      </c>
      <c r="C23" s="37">
        <v>7935</v>
      </c>
      <c r="D23" s="40">
        <v>870</v>
      </c>
      <c r="E23" s="98">
        <v>67.5</v>
      </c>
      <c r="F23" s="100">
        <f t="shared" si="1"/>
        <v>8872.5</v>
      </c>
      <c r="G23" s="39">
        <v>0</v>
      </c>
      <c r="H23" s="41">
        <v>0</v>
      </c>
      <c r="I23" s="100">
        <f t="shared" si="2"/>
        <v>8872.5</v>
      </c>
      <c r="J23" s="17"/>
      <c r="K23" s="63">
        <f t="shared" si="3"/>
        <v>42570</v>
      </c>
      <c r="L23" s="15">
        <f t="shared" si="7"/>
        <v>1058</v>
      </c>
      <c r="M23" s="15">
        <f t="shared" si="8"/>
        <v>232</v>
      </c>
      <c r="N23" s="78">
        <f t="shared" si="4"/>
        <v>18</v>
      </c>
      <c r="O23" s="102">
        <f t="shared" si="5"/>
        <v>1308</v>
      </c>
      <c r="P23" s="27"/>
      <c r="Q23" s="105">
        <f t="shared" si="6"/>
        <v>42570</v>
      </c>
      <c r="R23" s="86">
        <v>8</v>
      </c>
      <c r="S23" s="83"/>
      <c r="T23" s="5"/>
      <c r="U23" s="6"/>
      <c r="V23" s="3"/>
      <c r="W23" s="6">
        <v>4</v>
      </c>
      <c r="X23" s="83"/>
      <c r="Y23" s="5"/>
      <c r="Z23" s="6">
        <f t="shared" si="0"/>
        <v>4</v>
      </c>
      <c r="AA23" s="3"/>
    </row>
    <row r="24" spans="1:27" ht="18.75" thickBot="1" x14ac:dyDescent="0.3">
      <c r="A24" s="120">
        <v>202</v>
      </c>
      <c r="B24" s="110">
        <v>42571</v>
      </c>
      <c r="C24" s="37">
        <v>8152.5</v>
      </c>
      <c r="D24" s="40">
        <v>952.5</v>
      </c>
      <c r="E24" s="98">
        <v>48.75</v>
      </c>
      <c r="F24" s="100">
        <f t="shared" si="1"/>
        <v>9153.75</v>
      </c>
      <c r="G24" s="39">
        <v>10500</v>
      </c>
      <c r="H24" s="41">
        <v>0</v>
      </c>
      <c r="I24" s="100">
        <f t="shared" si="2"/>
        <v>19653.75</v>
      </c>
      <c r="J24" s="17"/>
      <c r="K24" s="63">
        <f t="shared" si="3"/>
        <v>42571</v>
      </c>
      <c r="L24" s="15">
        <f t="shared" si="7"/>
        <v>1087</v>
      </c>
      <c r="M24" s="15">
        <f t="shared" si="8"/>
        <v>254</v>
      </c>
      <c r="N24" s="78">
        <f t="shared" si="4"/>
        <v>13</v>
      </c>
      <c r="O24" s="102">
        <f t="shared" si="5"/>
        <v>1354</v>
      </c>
      <c r="P24" s="27"/>
      <c r="Q24" s="105">
        <f t="shared" si="6"/>
        <v>42571</v>
      </c>
      <c r="R24" s="86">
        <v>8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0">
        <v>203</v>
      </c>
      <c r="B25" s="110">
        <v>42572</v>
      </c>
      <c r="C25" s="37">
        <v>7657.5</v>
      </c>
      <c r="D25" s="40">
        <v>802.5</v>
      </c>
      <c r="E25" s="98">
        <v>131.25</v>
      </c>
      <c r="F25" s="100">
        <f t="shared" si="1"/>
        <v>8591.25</v>
      </c>
      <c r="G25" s="39">
        <v>7000</v>
      </c>
      <c r="H25" s="41">
        <v>0</v>
      </c>
      <c r="I25" s="100">
        <f t="shared" si="2"/>
        <v>15591.25</v>
      </c>
      <c r="J25" s="17"/>
      <c r="K25" s="63">
        <f t="shared" si="3"/>
        <v>42572</v>
      </c>
      <c r="L25" s="15">
        <f t="shared" si="7"/>
        <v>1021</v>
      </c>
      <c r="M25" s="15">
        <f t="shared" si="8"/>
        <v>214</v>
      </c>
      <c r="N25" s="78">
        <f t="shared" si="4"/>
        <v>35</v>
      </c>
      <c r="O25" s="102">
        <f t="shared" si="5"/>
        <v>1270</v>
      </c>
      <c r="P25" s="27"/>
      <c r="Q25" s="105">
        <f t="shared" si="6"/>
        <v>42572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0">
        <v>204</v>
      </c>
      <c r="B26" s="110">
        <v>42573</v>
      </c>
      <c r="C26" s="37">
        <v>6847.5</v>
      </c>
      <c r="D26" s="40">
        <v>1005</v>
      </c>
      <c r="E26" s="98">
        <v>63.75</v>
      </c>
      <c r="F26" s="100">
        <f t="shared" si="1"/>
        <v>7916.25</v>
      </c>
      <c r="G26" s="39">
        <v>0</v>
      </c>
      <c r="H26" s="41">
        <v>0</v>
      </c>
      <c r="I26" s="100">
        <f t="shared" si="2"/>
        <v>7916.25</v>
      </c>
      <c r="J26" s="17"/>
      <c r="K26" s="63">
        <f t="shared" si="3"/>
        <v>42573</v>
      </c>
      <c r="L26" s="15">
        <f t="shared" si="7"/>
        <v>913</v>
      </c>
      <c r="M26" s="15">
        <f t="shared" si="8"/>
        <v>268</v>
      </c>
      <c r="N26" s="78">
        <f t="shared" si="4"/>
        <v>17</v>
      </c>
      <c r="O26" s="102">
        <f t="shared" si="5"/>
        <v>1198</v>
      </c>
      <c r="P26" s="27"/>
      <c r="Q26" s="105">
        <f t="shared" si="6"/>
        <v>42573</v>
      </c>
      <c r="R26" s="86">
        <v>8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0">
        <v>205</v>
      </c>
      <c r="B27" s="110">
        <v>42574</v>
      </c>
      <c r="C27" s="37">
        <v>5475</v>
      </c>
      <c r="D27" s="40">
        <v>600</v>
      </c>
      <c r="E27" s="98">
        <v>45</v>
      </c>
      <c r="F27" s="100">
        <f t="shared" si="1"/>
        <v>6120</v>
      </c>
      <c r="G27" s="39">
        <v>0</v>
      </c>
      <c r="H27" s="41">
        <v>0</v>
      </c>
      <c r="I27" s="100">
        <f t="shared" si="2"/>
        <v>6120</v>
      </c>
      <c r="J27" s="17"/>
      <c r="K27" s="63">
        <f t="shared" si="3"/>
        <v>42574</v>
      </c>
      <c r="L27" s="15">
        <f t="shared" si="7"/>
        <v>730</v>
      </c>
      <c r="M27" s="15">
        <f t="shared" si="8"/>
        <v>160</v>
      </c>
      <c r="N27" s="78">
        <f t="shared" si="4"/>
        <v>12</v>
      </c>
      <c r="O27" s="102">
        <f t="shared" si="5"/>
        <v>902</v>
      </c>
      <c r="P27" s="27"/>
      <c r="Q27" s="105">
        <f t="shared" si="6"/>
        <v>42574</v>
      </c>
      <c r="R27" s="86">
        <v>8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0">
        <v>206</v>
      </c>
      <c r="B28" s="110">
        <v>42575</v>
      </c>
      <c r="C28" s="37">
        <v>3067.5</v>
      </c>
      <c r="D28" s="40">
        <v>337.5</v>
      </c>
      <c r="E28" s="98">
        <v>0</v>
      </c>
      <c r="F28" s="100">
        <f t="shared" si="1"/>
        <v>3405</v>
      </c>
      <c r="G28" s="39">
        <v>0</v>
      </c>
      <c r="H28" s="41">
        <v>0</v>
      </c>
      <c r="I28" s="100">
        <f t="shared" si="2"/>
        <v>3405</v>
      </c>
      <c r="J28" s="17"/>
      <c r="K28" s="63">
        <f t="shared" si="3"/>
        <v>42575</v>
      </c>
      <c r="L28" s="15">
        <f t="shared" si="7"/>
        <v>409</v>
      </c>
      <c r="M28" s="15">
        <f t="shared" si="8"/>
        <v>90</v>
      </c>
      <c r="N28" s="78">
        <f t="shared" si="4"/>
        <v>0</v>
      </c>
      <c r="O28" s="102">
        <f t="shared" si="5"/>
        <v>499</v>
      </c>
      <c r="P28" s="27"/>
      <c r="Q28" s="105">
        <f t="shared" si="6"/>
        <v>42575</v>
      </c>
      <c r="R28" s="86">
        <v>6</v>
      </c>
      <c r="S28" s="83"/>
      <c r="T28" s="5"/>
      <c r="U28" s="6"/>
      <c r="V28" s="3"/>
      <c r="W28" s="88">
        <v>3</v>
      </c>
      <c r="X28" s="83"/>
      <c r="Y28" s="5"/>
      <c r="Z28" s="6">
        <f t="shared" si="0"/>
        <v>3</v>
      </c>
      <c r="AA28" s="3"/>
    </row>
    <row r="29" spans="1:27" ht="18.75" thickBot="1" x14ac:dyDescent="0.3">
      <c r="A29" s="120">
        <v>207</v>
      </c>
      <c r="B29" s="110">
        <v>42576</v>
      </c>
      <c r="C29" s="37">
        <v>4335</v>
      </c>
      <c r="D29" s="40">
        <v>480</v>
      </c>
      <c r="E29" s="98">
        <v>105</v>
      </c>
      <c r="F29" s="100">
        <f t="shared" si="1"/>
        <v>4920</v>
      </c>
      <c r="G29" s="39">
        <v>8750</v>
      </c>
      <c r="H29" s="41">
        <v>0</v>
      </c>
      <c r="I29" s="100">
        <f t="shared" si="2"/>
        <v>13670</v>
      </c>
      <c r="J29" s="17"/>
      <c r="K29" s="63">
        <f t="shared" si="3"/>
        <v>42576</v>
      </c>
      <c r="L29" s="15">
        <f t="shared" si="7"/>
        <v>578</v>
      </c>
      <c r="M29" s="15">
        <f t="shared" si="8"/>
        <v>128</v>
      </c>
      <c r="N29" s="78">
        <f t="shared" si="4"/>
        <v>28</v>
      </c>
      <c r="O29" s="102">
        <f t="shared" si="5"/>
        <v>734</v>
      </c>
      <c r="P29" s="27"/>
      <c r="Q29" s="105">
        <f t="shared" si="6"/>
        <v>42576</v>
      </c>
      <c r="R29" s="86">
        <v>5</v>
      </c>
      <c r="S29" s="83"/>
      <c r="T29" s="5"/>
      <c r="U29" s="6"/>
      <c r="V29" s="3"/>
      <c r="W29" s="6">
        <v>3</v>
      </c>
      <c r="X29" s="83"/>
      <c r="Y29" s="5"/>
      <c r="Z29" s="6">
        <f t="shared" si="0"/>
        <v>3</v>
      </c>
      <c r="AA29" s="3"/>
    </row>
    <row r="30" spans="1:27" ht="18.75" thickBot="1" x14ac:dyDescent="0.3">
      <c r="A30" s="120">
        <v>208</v>
      </c>
      <c r="B30" s="110">
        <v>42577</v>
      </c>
      <c r="C30" s="37">
        <v>6000</v>
      </c>
      <c r="D30" s="40">
        <v>832.5</v>
      </c>
      <c r="E30" s="98">
        <v>67.5</v>
      </c>
      <c r="F30" s="100">
        <f t="shared" si="1"/>
        <v>6900</v>
      </c>
      <c r="G30" s="39">
        <v>7000</v>
      </c>
      <c r="H30" s="41">
        <v>0</v>
      </c>
      <c r="I30" s="100">
        <f t="shared" si="2"/>
        <v>13900</v>
      </c>
      <c r="J30" s="17"/>
      <c r="K30" s="63">
        <f t="shared" si="3"/>
        <v>42577</v>
      </c>
      <c r="L30" s="15">
        <f t="shared" si="7"/>
        <v>800</v>
      </c>
      <c r="M30" s="15">
        <f t="shared" si="8"/>
        <v>222</v>
      </c>
      <c r="N30" s="78">
        <f t="shared" si="4"/>
        <v>18</v>
      </c>
      <c r="O30" s="102">
        <f t="shared" si="5"/>
        <v>1040</v>
      </c>
      <c r="P30" s="27"/>
      <c r="Q30" s="105">
        <f t="shared" si="6"/>
        <v>42577</v>
      </c>
      <c r="R30" s="86">
        <v>6</v>
      </c>
      <c r="S30" s="83"/>
      <c r="T30" s="5"/>
      <c r="U30" s="6"/>
      <c r="V30" s="3"/>
      <c r="W30" s="6">
        <v>3</v>
      </c>
      <c r="X30" s="83"/>
      <c r="Y30" s="5"/>
      <c r="Z30" s="6">
        <f t="shared" si="0"/>
        <v>3</v>
      </c>
      <c r="AA30" s="3"/>
    </row>
    <row r="31" spans="1:27" ht="18.75" thickBot="1" x14ac:dyDescent="0.3">
      <c r="A31" s="120">
        <v>209</v>
      </c>
      <c r="B31" s="110">
        <v>42578</v>
      </c>
      <c r="C31" s="37">
        <v>4987.5</v>
      </c>
      <c r="D31" s="40">
        <v>772.5</v>
      </c>
      <c r="E31" s="98">
        <v>56.25</v>
      </c>
      <c r="F31" s="100">
        <f t="shared" si="1"/>
        <v>5816.25</v>
      </c>
      <c r="G31" s="39">
        <v>5250</v>
      </c>
      <c r="H31" s="41">
        <v>0</v>
      </c>
      <c r="I31" s="100">
        <f t="shared" si="2"/>
        <v>11066.25</v>
      </c>
      <c r="J31" s="17"/>
      <c r="K31" s="63">
        <f t="shared" si="3"/>
        <v>42578</v>
      </c>
      <c r="L31" s="15">
        <f t="shared" si="7"/>
        <v>665</v>
      </c>
      <c r="M31" s="15">
        <f t="shared" si="8"/>
        <v>206</v>
      </c>
      <c r="N31" s="78">
        <f t="shared" si="4"/>
        <v>15</v>
      </c>
      <c r="O31" s="102">
        <f t="shared" si="5"/>
        <v>886</v>
      </c>
      <c r="P31" s="27"/>
      <c r="Q31" s="105">
        <f t="shared" si="6"/>
        <v>42578</v>
      </c>
      <c r="R31" s="86">
        <v>6</v>
      </c>
      <c r="S31" s="83"/>
      <c r="T31" s="5"/>
      <c r="U31" s="6"/>
      <c r="V31" s="3"/>
      <c r="W31" s="6">
        <v>3</v>
      </c>
      <c r="X31" s="83"/>
      <c r="Y31" s="5"/>
      <c r="Z31" s="6">
        <f t="shared" si="0"/>
        <v>3</v>
      </c>
      <c r="AA31" s="3"/>
    </row>
    <row r="32" spans="1:27" ht="18.75" thickBot="1" x14ac:dyDescent="0.3">
      <c r="A32" s="120">
        <v>210</v>
      </c>
      <c r="B32" s="110">
        <v>42579</v>
      </c>
      <c r="C32" s="37">
        <v>6547.5</v>
      </c>
      <c r="D32" s="40">
        <v>750</v>
      </c>
      <c r="E32" s="98">
        <v>108.75</v>
      </c>
      <c r="F32" s="100">
        <f t="shared" si="1"/>
        <v>7406.25</v>
      </c>
      <c r="G32" s="39">
        <v>21100</v>
      </c>
      <c r="H32" s="41">
        <v>0</v>
      </c>
      <c r="I32" s="100">
        <f t="shared" si="2"/>
        <v>28506.25</v>
      </c>
      <c r="J32" s="17"/>
      <c r="K32" s="63">
        <f t="shared" si="3"/>
        <v>42579</v>
      </c>
      <c r="L32" s="15">
        <f t="shared" si="7"/>
        <v>873</v>
      </c>
      <c r="M32" s="15">
        <f t="shared" si="8"/>
        <v>200</v>
      </c>
      <c r="N32" s="78">
        <f t="shared" si="4"/>
        <v>29</v>
      </c>
      <c r="O32" s="102">
        <f t="shared" si="5"/>
        <v>1102</v>
      </c>
      <c r="P32" s="27"/>
      <c r="Q32" s="105">
        <f t="shared" si="6"/>
        <v>42579</v>
      </c>
      <c r="R32" s="86">
        <v>6</v>
      </c>
      <c r="S32" s="83"/>
      <c r="T32" s="5"/>
      <c r="U32" s="6"/>
      <c r="V32" s="3"/>
      <c r="W32" s="88">
        <v>3</v>
      </c>
      <c r="X32" s="83"/>
      <c r="Y32" s="5"/>
      <c r="Z32" s="6">
        <f t="shared" si="0"/>
        <v>3</v>
      </c>
      <c r="AA32" s="3"/>
    </row>
    <row r="33" spans="1:27" ht="18.75" thickBot="1" x14ac:dyDescent="0.3">
      <c r="A33" s="120">
        <v>211</v>
      </c>
      <c r="B33" s="110">
        <v>42580</v>
      </c>
      <c r="C33" s="37">
        <v>6195</v>
      </c>
      <c r="D33" s="40">
        <v>847.5</v>
      </c>
      <c r="E33" s="98">
        <v>101.25</v>
      </c>
      <c r="F33" s="100">
        <f t="shared" si="1"/>
        <v>7143.75</v>
      </c>
      <c r="G33" s="39">
        <v>58050</v>
      </c>
      <c r="H33" s="41">
        <v>0</v>
      </c>
      <c r="I33" s="100">
        <f t="shared" si="2"/>
        <v>65193.75</v>
      </c>
      <c r="J33" s="17"/>
      <c r="K33" s="63">
        <f t="shared" si="3"/>
        <v>42580</v>
      </c>
      <c r="L33" s="15">
        <f t="shared" si="7"/>
        <v>826</v>
      </c>
      <c r="M33" s="15">
        <f t="shared" si="8"/>
        <v>226</v>
      </c>
      <c r="N33" s="78">
        <f t="shared" si="4"/>
        <v>27</v>
      </c>
      <c r="O33" s="102">
        <f t="shared" si="5"/>
        <v>1079</v>
      </c>
      <c r="P33" s="27"/>
      <c r="Q33" s="105">
        <f t="shared" si="6"/>
        <v>42580</v>
      </c>
      <c r="R33" s="86">
        <v>6</v>
      </c>
      <c r="S33" s="83"/>
      <c r="T33" s="5"/>
      <c r="U33" s="6"/>
      <c r="V33" s="3"/>
      <c r="W33" s="88">
        <v>3</v>
      </c>
      <c r="X33" s="83"/>
      <c r="Y33" s="5"/>
      <c r="Z33" s="6">
        <f t="shared" si="0"/>
        <v>3</v>
      </c>
      <c r="AA33" s="3"/>
    </row>
    <row r="34" spans="1:27" ht="18.75" thickBot="1" x14ac:dyDescent="0.3">
      <c r="A34" s="120">
        <v>212</v>
      </c>
      <c r="B34" s="110">
        <v>42581</v>
      </c>
      <c r="C34" s="37">
        <v>5235</v>
      </c>
      <c r="D34" s="40">
        <v>660</v>
      </c>
      <c r="E34" s="98">
        <v>120</v>
      </c>
      <c r="F34" s="100">
        <f t="shared" si="1"/>
        <v>6015</v>
      </c>
      <c r="G34" s="39">
        <v>0</v>
      </c>
      <c r="H34" s="41">
        <v>0</v>
      </c>
      <c r="I34" s="100">
        <f t="shared" si="2"/>
        <v>6015</v>
      </c>
      <c r="J34" s="17"/>
      <c r="K34" s="63">
        <f t="shared" si="3"/>
        <v>42581</v>
      </c>
      <c r="L34" s="15">
        <f t="shared" si="7"/>
        <v>698</v>
      </c>
      <c r="M34" s="15">
        <f t="shared" si="8"/>
        <v>176</v>
      </c>
      <c r="N34" s="78">
        <f t="shared" si="4"/>
        <v>32</v>
      </c>
      <c r="O34" s="102">
        <f t="shared" si="5"/>
        <v>906</v>
      </c>
      <c r="P34" s="27"/>
      <c r="Q34" s="105">
        <f t="shared" si="6"/>
        <v>42581</v>
      </c>
      <c r="R34" s="86">
        <v>6</v>
      </c>
      <c r="S34" s="83"/>
      <c r="T34" s="5"/>
      <c r="U34" s="6"/>
      <c r="V34" s="3"/>
      <c r="W34" s="6">
        <v>3</v>
      </c>
      <c r="X34" s="83"/>
      <c r="Y34" s="5"/>
      <c r="Z34" s="6">
        <f t="shared" si="0"/>
        <v>3</v>
      </c>
      <c r="AA34" s="3"/>
    </row>
    <row r="35" spans="1:27" ht="18.75" thickBot="1" x14ac:dyDescent="0.3">
      <c r="A35" s="120">
        <v>213</v>
      </c>
      <c r="B35" s="110">
        <v>42582</v>
      </c>
      <c r="C35" s="39">
        <v>5160</v>
      </c>
      <c r="D35" s="40">
        <v>450</v>
      </c>
      <c r="E35" s="38">
        <v>56.25</v>
      </c>
      <c r="F35" s="101">
        <f t="shared" si="1"/>
        <v>5666.25</v>
      </c>
      <c r="G35" s="43">
        <v>0</v>
      </c>
      <c r="H35" s="44">
        <v>0</v>
      </c>
      <c r="I35" s="100">
        <f t="shared" si="2"/>
        <v>5666.25</v>
      </c>
      <c r="J35" s="17"/>
      <c r="K35" s="63">
        <f t="shared" si="3"/>
        <v>42582</v>
      </c>
      <c r="L35" s="15">
        <f t="shared" si="7"/>
        <v>688</v>
      </c>
      <c r="M35" s="15">
        <f>D35/3.75</f>
        <v>120</v>
      </c>
      <c r="N35" s="78">
        <f t="shared" si="4"/>
        <v>15</v>
      </c>
      <c r="O35" s="103">
        <f t="shared" si="5"/>
        <v>823</v>
      </c>
      <c r="P35" s="27"/>
      <c r="Q35" s="105">
        <f t="shared" si="6"/>
        <v>42582</v>
      </c>
      <c r="R35" s="86">
        <v>6</v>
      </c>
      <c r="S35" s="83"/>
      <c r="T35" s="5"/>
      <c r="U35" s="6"/>
      <c r="V35" s="3"/>
      <c r="W35" s="6">
        <v>3</v>
      </c>
      <c r="X35" s="45"/>
      <c r="Y35" s="46"/>
      <c r="Z35" s="6">
        <f t="shared" si="0"/>
        <v>3</v>
      </c>
      <c r="AA35" s="3"/>
    </row>
    <row r="36" spans="1:27" ht="18.75" thickBot="1" x14ac:dyDescent="0.3">
      <c r="A36" s="3"/>
      <c r="B36" s="140" t="s">
        <v>9</v>
      </c>
      <c r="C36" s="95">
        <f>SUM(C5:C35)</f>
        <v>174765</v>
      </c>
      <c r="D36" s="96">
        <f>SUM(D5:D35)</f>
        <v>21015</v>
      </c>
      <c r="E36" s="96">
        <f>SUM(E5:E35)</f>
        <v>1860</v>
      </c>
      <c r="F36" s="113">
        <f t="shared" si="1"/>
        <v>197640</v>
      </c>
      <c r="G36" s="114">
        <f>SUM(G5:G35)</f>
        <v>146950</v>
      </c>
      <c r="H36" s="118">
        <f>SUM(H5:H35)</f>
        <v>0</v>
      </c>
      <c r="I36" s="115">
        <f>SUM(I5:I35)</f>
        <v>344590</v>
      </c>
      <c r="J36" s="28"/>
      <c r="K36" s="89" t="s">
        <v>9</v>
      </c>
      <c r="L36" s="74">
        <f>SUM(L5:L35)</f>
        <v>23302</v>
      </c>
      <c r="M36" s="75">
        <f>SUM(M5:M35)</f>
        <v>5604</v>
      </c>
      <c r="N36" s="75">
        <f>SUM(N5:N35)</f>
        <v>496</v>
      </c>
      <c r="O36" s="104">
        <f t="shared" si="5"/>
        <v>29402</v>
      </c>
      <c r="P36" s="29"/>
      <c r="Q36" s="111" t="s">
        <v>9</v>
      </c>
      <c r="R36" s="90">
        <f>SUM(R5:R35)</f>
        <v>192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104</v>
      </c>
      <c r="X36" s="84">
        <f>SUM(X5:X34)</f>
        <v>0</v>
      </c>
      <c r="Y36" s="25">
        <f>SUM(Y5:Y34)</f>
        <v>0</v>
      </c>
      <c r="Z36" s="16">
        <f>SUM(Z5:Z34)</f>
        <v>101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I36-'[1]JUL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1900.3846153846155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5637.5806451612907</v>
      </c>
      <c r="D43" s="19">
        <f>SUM(D36:D36)/D44</f>
        <v>677.90322580645159</v>
      </c>
      <c r="E43" s="19"/>
      <c r="F43" s="19"/>
      <c r="G43" s="19">
        <f>SUM(G36:G36)/G44</f>
        <v>4740.322580645161</v>
      </c>
      <c r="H43" s="20">
        <f>H36/C44</f>
        <v>0</v>
      </c>
      <c r="I43" s="19">
        <f>SUM(I36:I36)/I44</f>
        <v>11115.806451612903</v>
      </c>
      <c r="J43" s="19"/>
      <c r="K43" s="18"/>
      <c r="L43" s="19">
        <f>SUM(L36:L36)/L44</f>
        <v>751.67741935483866</v>
      </c>
      <c r="M43" s="19">
        <f>SUM(M36:M36)/M44</f>
        <v>180.7741935483871</v>
      </c>
      <c r="N43" s="19"/>
      <c r="O43" s="19">
        <f>SUM(O36:O36)/O44</f>
        <v>948.45161290322585</v>
      </c>
      <c r="P43" s="19"/>
      <c r="Q43" s="18"/>
      <c r="R43" s="21">
        <f>R36/R44</f>
        <v>6.193548387096774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3.3548387096774195</v>
      </c>
      <c r="X43" s="21">
        <f>X36/X44</f>
        <v>0</v>
      </c>
      <c r="Y43" s="21">
        <f>Y36/Y44</f>
        <v>0</v>
      </c>
      <c r="Z43" s="21">
        <f>Z36/Z44</f>
        <v>3.2580645161290325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34" activePane="bottomRight" state="frozen"/>
      <selection activeCell="W24" sqref="W24"/>
      <selection pane="topRight" activeCell="W24" sqref="W24"/>
      <selection pane="bottomLeft" activeCell="W24" sqref="W24"/>
      <selection pane="bottomRight" activeCell="D41" sqref="D41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42583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42583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42583</v>
      </c>
      <c r="P2" s="34"/>
      <c r="Q2" s="92" t="s">
        <v>36</v>
      </c>
      <c r="R2" s="80"/>
      <c r="S2" s="61"/>
      <c r="T2" s="61"/>
      <c r="U2" s="61"/>
      <c r="W2" s="81">
        <f>F1</f>
        <v>42583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71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214</v>
      </c>
      <c r="B5" s="110">
        <v>42583</v>
      </c>
      <c r="C5" s="37">
        <v>6442.5</v>
      </c>
      <c r="D5" s="37">
        <v>795</v>
      </c>
      <c r="E5" s="97">
        <v>90</v>
      </c>
      <c r="F5" s="99">
        <f>SUM(C5+D5+E5)</f>
        <v>7327.5</v>
      </c>
      <c r="G5" s="36">
        <v>3800</v>
      </c>
      <c r="H5" s="38">
        <v>0</v>
      </c>
      <c r="I5" s="100">
        <f>F5+G5+H5</f>
        <v>11127.5</v>
      </c>
      <c r="J5" s="17"/>
      <c r="K5" s="63">
        <f>B5</f>
        <v>42583</v>
      </c>
      <c r="L5" s="15">
        <f>C5/7.5</f>
        <v>859</v>
      </c>
      <c r="M5" s="15">
        <f>D5/3.75</f>
        <v>212</v>
      </c>
      <c r="N5" s="78">
        <f>E5/3.75</f>
        <v>24</v>
      </c>
      <c r="O5" s="102">
        <f>SUM(L5:N5)</f>
        <v>1095</v>
      </c>
      <c r="P5" s="27"/>
      <c r="Q5" s="105">
        <f>B5</f>
        <v>42583</v>
      </c>
      <c r="R5" s="85">
        <v>6</v>
      </c>
      <c r="S5" s="82"/>
      <c r="T5" s="13"/>
      <c r="U5" s="14"/>
      <c r="V5" s="3"/>
      <c r="W5" s="87">
        <v>4</v>
      </c>
      <c r="X5" s="82"/>
      <c r="Y5" s="13"/>
      <c r="Z5" s="14">
        <f t="shared" ref="Z5:Z35" si="0">SUM(W5:Y5)</f>
        <v>4</v>
      </c>
      <c r="AA5" s="3"/>
    </row>
    <row r="6" spans="1:29" ht="18.75" thickBot="1" x14ac:dyDescent="0.3">
      <c r="A6" s="120">
        <v>215</v>
      </c>
      <c r="B6" s="110">
        <v>42584</v>
      </c>
      <c r="C6" s="37">
        <v>6352.5</v>
      </c>
      <c r="D6" s="40">
        <v>1005</v>
      </c>
      <c r="E6" s="98">
        <v>52.5</v>
      </c>
      <c r="F6" s="100">
        <f t="shared" ref="F6:F36" si="1">SUM(C6+D6+E6)</f>
        <v>7410</v>
      </c>
      <c r="G6" s="39">
        <v>0</v>
      </c>
      <c r="H6" s="41">
        <v>0</v>
      </c>
      <c r="I6" s="100">
        <f t="shared" ref="I6:I35" si="2">F6+G6+H6</f>
        <v>7410</v>
      </c>
      <c r="J6" s="17"/>
      <c r="K6" s="63">
        <f t="shared" ref="K6:K35" si="3">B6</f>
        <v>42584</v>
      </c>
      <c r="L6" s="15">
        <f>C6/7.5</f>
        <v>847</v>
      </c>
      <c r="M6" s="15">
        <f>D6/3.75</f>
        <v>268</v>
      </c>
      <c r="N6" s="78">
        <f t="shared" ref="N6:N35" si="4">E6/3.75</f>
        <v>14</v>
      </c>
      <c r="O6" s="102">
        <f t="shared" ref="O6:O36" si="5">SUM(L6:N6)</f>
        <v>1129</v>
      </c>
      <c r="P6" s="27"/>
      <c r="Q6" s="105">
        <f t="shared" ref="Q6:Q35" si="6">B6</f>
        <v>42584</v>
      </c>
      <c r="R6" s="86">
        <v>6</v>
      </c>
      <c r="S6" s="83"/>
      <c r="T6" s="5"/>
      <c r="U6" s="6"/>
      <c r="V6" s="3"/>
      <c r="W6" s="6">
        <v>3</v>
      </c>
      <c r="X6" s="83"/>
      <c r="Y6" s="5"/>
      <c r="Z6" s="6">
        <f t="shared" si="0"/>
        <v>3</v>
      </c>
      <c r="AA6" s="3"/>
    </row>
    <row r="7" spans="1:29" ht="18.75" thickBot="1" x14ac:dyDescent="0.3">
      <c r="A7" s="120">
        <v>216</v>
      </c>
      <c r="B7" s="110">
        <v>42585</v>
      </c>
      <c r="C7" s="37">
        <v>5287.5</v>
      </c>
      <c r="D7" s="40">
        <v>690</v>
      </c>
      <c r="E7" s="98">
        <v>86.25</v>
      </c>
      <c r="F7" s="100">
        <f t="shared" si="1"/>
        <v>6063.75</v>
      </c>
      <c r="G7" s="39">
        <v>0</v>
      </c>
      <c r="H7" s="41">
        <v>0</v>
      </c>
      <c r="I7" s="100">
        <f t="shared" si="2"/>
        <v>6063.75</v>
      </c>
      <c r="J7" s="17"/>
      <c r="K7" s="63">
        <f t="shared" si="3"/>
        <v>42585</v>
      </c>
      <c r="L7" s="15">
        <f t="shared" ref="L7:L35" si="7">C7/7.5</f>
        <v>705</v>
      </c>
      <c r="M7" s="15">
        <f t="shared" ref="M7:M34" si="8">D7/3.75</f>
        <v>184</v>
      </c>
      <c r="N7" s="78">
        <f t="shared" si="4"/>
        <v>23</v>
      </c>
      <c r="O7" s="102">
        <f t="shared" si="5"/>
        <v>912</v>
      </c>
      <c r="P7" s="27"/>
      <c r="Q7" s="105">
        <f t="shared" si="6"/>
        <v>42585</v>
      </c>
      <c r="R7" s="86">
        <v>6</v>
      </c>
      <c r="S7" s="83"/>
      <c r="T7" s="5"/>
      <c r="U7" s="6"/>
      <c r="V7" s="3"/>
      <c r="W7" s="6">
        <v>3</v>
      </c>
      <c r="X7" s="83"/>
      <c r="Y7" s="5"/>
      <c r="Z7" s="6">
        <f t="shared" si="0"/>
        <v>3</v>
      </c>
      <c r="AA7" s="3"/>
    </row>
    <row r="8" spans="1:29" ht="18.75" thickBot="1" x14ac:dyDescent="0.3">
      <c r="A8" s="120">
        <v>217</v>
      </c>
      <c r="B8" s="110">
        <v>42586</v>
      </c>
      <c r="C8" s="37">
        <v>6285</v>
      </c>
      <c r="D8" s="40">
        <v>847.5</v>
      </c>
      <c r="E8" s="98">
        <v>131.25</v>
      </c>
      <c r="F8" s="100">
        <f t="shared" si="1"/>
        <v>7263.75</v>
      </c>
      <c r="G8" s="39">
        <v>0</v>
      </c>
      <c r="H8" s="41">
        <v>0</v>
      </c>
      <c r="I8" s="100">
        <f t="shared" si="2"/>
        <v>7263.75</v>
      </c>
      <c r="J8" s="17"/>
      <c r="K8" s="63">
        <f t="shared" si="3"/>
        <v>42586</v>
      </c>
      <c r="L8" s="15">
        <f t="shared" si="7"/>
        <v>838</v>
      </c>
      <c r="M8" s="15">
        <f t="shared" si="8"/>
        <v>226</v>
      </c>
      <c r="N8" s="78">
        <f t="shared" si="4"/>
        <v>35</v>
      </c>
      <c r="O8" s="102">
        <f t="shared" si="5"/>
        <v>1099</v>
      </c>
      <c r="P8" s="27"/>
      <c r="Q8" s="105">
        <f t="shared" si="6"/>
        <v>42586</v>
      </c>
      <c r="R8" s="86">
        <v>7</v>
      </c>
      <c r="S8" s="83"/>
      <c r="T8" s="5"/>
      <c r="U8" s="6"/>
      <c r="V8" s="3"/>
      <c r="W8" s="6">
        <v>4</v>
      </c>
      <c r="X8" s="83"/>
      <c r="Y8" s="5"/>
      <c r="Z8" s="6">
        <f t="shared" si="0"/>
        <v>4</v>
      </c>
      <c r="AA8" s="3"/>
    </row>
    <row r="9" spans="1:29" ht="18.75" thickBot="1" x14ac:dyDescent="0.3">
      <c r="A9" s="120">
        <v>218</v>
      </c>
      <c r="B9" s="110">
        <v>42587</v>
      </c>
      <c r="C9" s="37">
        <v>4470</v>
      </c>
      <c r="D9" s="40">
        <v>532.5</v>
      </c>
      <c r="E9" s="98">
        <v>56.25</v>
      </c>
      <c r="F9" s="100">
        <f t="shared" si="1"/>
        <v>5058.75</v>
      </c>
      <c r="G9" s="39">
        <v>0</v>
      </c>
      <c r="H9" s="41">
        <v>0</v>
      </c>
      <c r="I9" s="100">
        <f t="shared" si="2"/>
        <v>5058.75</v>
      </c>
      <c r="J9" s="17"/>
      <c r="K9" s="63">
        <f t="shared" si="3"/>
        <v>42587</v>
      </c>
      <c r="L9" s="15">
        <f t="shared" si="7"/>
        <v>596</v>
      </c>
      <c r="M9" s="15">
        <f t="shared" si="8"/>
        <v>142</v>
      </c>
      <c r="N9" s="78">
        <f t="shared" si="4"/>
        <v>15</v>
      </c>
      <c r="O9" s="102">
        <f t="shared" si="5"/>
        <v>753</v>
      </c>
      <c r="P9" s="27"/>
      <c r="Q9" s="105">
        <f t="shared" si="6"/>
        <v>42587</v>
      </c>
      <c r="R9" s="86">
        <v>5</v>
      </c>
      <c r="S9" s="83"/>
      <c r="T9" s="5"/>
      <c r="U9" s="6"/>
      <c r="V9" s="3"/>
      <c r="W9" s="6">
        <v>3</v>
      </c>
      <c r="X9" s="83"/>
      <c r="Y9" s="5"/>
      <c r="Z9" s="6">
        <f t="shared" si="0"/>
        <v>3</v>
      </c>
      <c r="AA9" s="3"/>
    </row>
    <row r="10" spans="1:29" ht="18.75" thickBot="1" x14ac:dyDescent="0.3">
      <c r="A10" s="120">
        <v>219</v>
      </c>
      <c r="B10" s="110">
        <v>42588</v>
      </c>
      <c r="C10" s="37">
        <v>6510</v>
      </c>
      <c r="D10" s="40">
        <v>697.5</v>
      </c>
      <c r="E10" s="98">
        <v>56.25</v>
      </c>
      <c r="F10" s="100">
        <f t="shared" si="1"/>
        <v>7263.75</v>
      </c>
      <c r="G10" s="39">
        <v>0</v>
      </c>
      <c r="H10" s="41">
        <v>0</v>
      </c>
      <c r="I10" s="100">
        <f t="shared" si="2"/>
        <v>7263.75</v>
      </c>
      <c r="J10" s="17"/>
      <c r="K10" s="63">
        <f t="shared" si="3"/>
        <v>42588</v>
      </c>
      <c r="L10" s="15">
        <f t="shared" si="7"/>
        <v>868</v>
      </c>
      <c r="M10" s="15">
        <f t="shared" si="8"/>
        <v>186</v>
      </c>
      <c r="N10" s="78">
        <f t="shared" si="4"/>
        <v>15</v>
      </c>
      <c r="O10" s="102">
        <f t="shared" si="5"/>
        <v>1069</v>
      </c>
      <c r="P10" s="27"/>
      <c r="Q10" s="105">
        <f t="shared" si="6"/>
        <v>42588</v>
      </c>
      <c r="R10" s="86">
        <v>7</v>
      </c>
      <c r="S10" s="83"/>
      <c r="T10" s="5"/>
      <c r="U10" s="6"/>
      <c r="V10" s="3"/>
      <c r="W10" s="6">
        <v>4</v>
      </c>
      <c r="X10" s="83"/>
      <c r="Y10" s="5"/>
      <c r="Z10" s="6">
        <f t="shared" si="0"/>
        <v>4</v>
      </c>
      <c r="AA10" s="3"/>
    </row>
    <row r="11" spans="1:29" ht="18.75" thickBot="1" x14ac:dyDescent="0.3">
      <c r="A11" s="120">
        <v>220</v>
      </c>
      <c r="B11" s="110">
        <v>42589</v>
      </c>
      <c r="C11" s="37">
        <v>4492.5</v>
      </c>
      <c r="D11" s="40">
        <v>480</v>
      </c>
      <c r="E11" s="98">
        <v>0</v>
      </c>
      <c r="F11" s="100">
        <f t="shared" si="1"/>
        <v>4972.5</v>
      </c>
      <c r="G11" s="39">
        <v>0</v>
      </c>
      <c r="H11" s="41">
        <v>0</v>
      </c>
      <c r="I11" s="100">
        <f t="shared" si="2"/>
        <v>4972.5</v>
      </c>
      <c r="J11" s="17"/>
      <c r="K11" s="63">
        <f t="shared" si="3"/>
        <v>42589</v>
      </c>
      <c r="L11" s="15">
        <f t="shared" si="7"/>
        <v>599</v>
      </c>
      <c r="M11" s="15">
        <f t="shared" si="8"/>
        <v>128</v>
      </c>
      <c r="N11" s="78">
        <f t="shared" si="4"/>
        <v>0</v>
      </c>
      <c r="O11" s="102">
        <f t="shared" si="5"/>
        <v>727</v>
      </c>
      <c r="P11" s="27"/>
      <c r="Q11" s="105">
        <f t="shared" si="6"/>
        <v>42589</v>
      </c>
      <c r="R11" s="86">
        <v>6</v>
      </c>
      <c r="S11" s="83"/>
      <c r="T11" s="5"/>
      <c r="U11" s="6"/>
      <c r="V11" s="3"/>
      <c r="W11" s="6">
        <v>3</v>
      </c>
      <c r="X11" s="83"/>
      <c r="Y11" s="5"/>
      <c r="Z11" s="6">
        <f t="shared" si="0"/>
        <v>3</v>
      </c>
      <c r="AA11" s="3"/>
    </row>
    <row r="12" spans="1:29" ht="18.75" thickBot="1" x14ac:dyDescent="0.3">
      <c r="A12" s="120">
        <v>221</v>
      </c>
      <c r="B12" s="110">
        <v>42590</v>
      </c>
      <c r="C12" s="37">
        <v>6660</v>
      </c>
      <c r="D12" s="40">
        <v>697.5</v>
      </c>
      <c r="E12" s="98">
        <v>93.75</v>
      </c>
      <c r="F12" s="100">
        <f t="shared" si="1"/>
        <v>7451.25</v>
      </c>
      <c r="G12" s="39">
        <v>0</v>
      </c>
      <c r="H12" s="41">
        <v>0</v>
      </c>
      <c r="I12" s="100">
        <f t="shared" si="2"/>
        <v>7451.25</v>
      </c>
      <c r="J12" s="17"/>
      <c r="K12" s="63">
        <f t="shared" si="3"/>
        <v>42590</v>
      </c>
      <c r="L12" s="15">
        <f t="shared" si="7"/>
        <v>888</v>
      </c>
      <c r="M12" s="15">
        <f t="shared" si="8"/>
        <v>186</v>
      </c>
      <c r="N12" s="78">
        <f t="shared" si="4"/>
        <v>25</v>
      </c>
      <c r="O12" s="102">
        <f t="shared" si="5"/>
        <v>1099</v>
      </c>
      <c r="P12" s="27"/>
      <c r="Q12" s="105">
        <f t="shared" si="6"/>
        <v>42590</v>
      </c>
      <c r="R12" s="86">
        <v>6</v>
      </c>
      <c r="S12" s="83"/>
      <c r="T12" s="5"/>
      <c r="U12" s="6"/>
      <c r="V12" s="3"/>
      <c r="W12" s="6">
        <v>3</v>
      </c>
      <c r="X12" s="83"/>
      <c r="Y12" s="5"/>
      <c r="Z12" s="6">
        <f t="shared" si="0"/>
        <v>3</v>
      </c>
      <c r="AA12" s="3"/>
    </row>
    <row r="13" spans="1:29" ht="18.75" thickBot="1" x14ac:dyDescent="0.3">
      <c r="A13" s="120">
        <v>222</v>
      </c>
      <c r="B13" s="110">
        <v>42591</v>
      </c>
      <c r="C13" s="37">
        <v>6840</v>
      </c>
      <c r="D13" s="40">
        <v>780</v>
      </c>
      <c r="E13" s="98">
        <v>157.5</v>
      </c>
      <c r="F13" s="100">
        <f t="shared" si="1"/>
        <v>7777.5</v>
      </c>
      <c r="G13" s="39">
        <v>0</v>
      </c>
      <c r="H13" s="41">
        <v>0</v>
      </c>
      <c r="I13" s="100">
        <f t="shared" si="2"/>
        <v>7777.5</v>
      </c>
      <c r="J13" s="17"/>
      <c r="K13" s="63">
        <f t="shared" si="3"/>
        <v>42591</v>
      </c>
      <c r="L13" s="15">
        <f t="shared" si="7"/>
        <v>912</v>
      </c>
      <c r="M13" s="15">
        <f t="shared" si="8"/>
        <v>208</v>
      </c>
      <c r="N13" s="78">
        <f t="shared" si="4"/>
        <v>42</v>
      </c>
      <c r="O13" s="102">
        <f t="shared" si="5"/>
        <v>1162</v>
      </c>
      <c r="P13" s="27"/>
      <c r="Q13" s="105">
        <f t="shared" si="6"/>
        <v>42591</v>
      </c>
      <c r="R13" s="86">
        <v>8</v>
      </c>
      <c r="S13" s="83"/>
      <c r="T13" s="5"/>
      <c r="U13" s="6"/>
      <c r="V13" s="3"/>
      <c r="W13" s="6">
        <v>4</v>
      </c>
      <c r="X13" s="83"/>
      <c r="Y13" s="5"/>
      <c r="Z13" s="6">
        <f t="shared" si="0"/>
        <v>4</v>
      </c>
      <c r="AA13" s="3"/>
    </row>
    <row r="14" spans="1:29" ht="18.75" thickBot="1" x14ac:dyDescent="0.3">
      <c r="A14" s="120">
        <v>223</v>
      </c>
      <c r="B14" s="110">
        <v>42592</v>
      </c>
      <c r="C14" s="37">
        <v>4957.5</v>
      </c>
      <c r="D14" s="40">
        <v>577.5</v>
      </c>
      <c r="E14" s="98">
        <v>52.5</v>
      </c>
      <c r="F14" s="100">
        <f t="shared" si="1"/>
        <v>5587.5</v>
      </c>
      <c r="G14" s="39">
        <v>0</v>
      </c>
      <c r="H14" s="41">
        <v>0</v>
      </c>
      <c r="I14" s="100">
        <f t="shared" si="2"/>
        <v>5587.5</v>
      </c>
      <c r="J14" s="17"/>
      <c r="K14" s="63">
        <f t="shared" si="3"/>
        <v>42592</v>
      </c>
      <c r="L14" s="15">
        <f t="shared" si="7"/>
        <v>661</v>
      </c>
      <c r="M14" s="15">
        <f t="shared" si="8"/>
        <v>154</v>
      </c>
      <c r="N14" s="78">
        <f t="shared" si="4"/>
        <v>14</v>
      </c>
      <c r="O14" s="102">
        <f t="shared" si="5"/>
        <v>829</v>
      </c>
      <c r="P14" s="27"/>
      <c r="Q14" s="105">
        <f t="shared" si="6"/>
        <v>42592</v>
      </c>
      <c r="R14" s="86">
        <v>5</v>
      </c>
      <c r="S14" s="83"/>
      <c r="T14" s="5"/>
      <c r="U14" s="6"/>
      <c r="V14" s="3"/>
      <c r="W14" s="6">
        <v>3</v>
      </c>
      <c r="X14" s="83"/>
      <c r="Y14" s="5"/>
      <c r="Z14" s="6">
        <f t="shared" si="0"/>
        <v>3</v>
      </c>
      <c r="AA14" s="3"/>
    </row>
    <row r="15" spans="1:29" ht="18.75" thickBot="1" x14ac:dyDescent="0.3">
      <c r="A15" s="120">
        <v>224</v>
      </c>
      <c r="B15" s="110">
        <v>42593</v>
      </c>
      <c r="C15" s="37">
        <v>5010</v>
      </c>
      <c r="D15" s="40">
        <v>510</v>
      </c>
      <c r="E15" s="98">
        <v>48.75</v>
      </c>
      <c r="F15" s="100">
        <f t="shared" si="1"/>
        <v>5568.75</v>
      </c>
      <c r="G15" s="39">
        <v>0</v>
      </c>
      <c r="H15" s="41">
        <v>0</v>
      </c>
      <c r="I15" s="100">
        <f t="shared" si="2"/>
        <v>5568.75</v>
      </c>
      <c r="J15" s="17"/>
      <c r="K15" s="63">
        <f t="shared" si="3"/>
        <v>42593</v>
      </c>
      <c r="L15" s="15">
        <f t="shared" si="7"/>
        <v>668</v>
      </c>
      <c r="M15" s="15">
        <f t="shared" si="8"/>
        <v>136</v>
      </c>
      <c r="N15" s="78">
        <f t="shared" si="4"/>
        <v>13</v>
      </c>
      <c r="O15" s="102">
        <f t="shared" si="5"/>
        <v>817</v>
      </c>
      <c r="P15" s="27"/>
      <c r="Q15" s="105">
        <f t="shared" si="6"/>
        <v>42593</v>
      </c>
      <c r="R15" s="86">
        <v>5</v>
      </c>
      <c r="S15" s="83"/>
      <c r="T15" s="5"/>
      <c r="U15" s="6"/>
      <c r="V15" s="3"/>
      <c r="W15" s="6">
        <v>3</v>
      </c>
      <c r="X15" s="83"/>
      <c r="Y15" s="5"/>
      <c r="Z15" s="6">
        <f t="shared" si="0"/>
        <v>3</v>
      </c>
      <c r="AA15" s="3"/>
    </row>
    <row r="16" spans="1:29" ht="18.75" thickBot="1" x14ac:dyDescent="0.3">
      <c r="A16" s="120">
        <v>225</v>
      </c>
      <c r="B16" s="110">
        <v>42594</v>
      </c>
      <c r="C16" s="37">
        <v>5010</v>
      </c>
      <c r="D16" s="40">
        <v>675</v>
      </c>
      <c r="E16" s="98">
        <v>86.25</v>
      </c>
      <c r="F16" s="100">
        <f t="shared" si="1"/>
        <v>5771.25</v>
      </c>
      <c r="G16" s="39">
        <v>0</v>
      </c>
      <c r="H16" s="41">
        <v>0</v>
      </c>
      <c r="I16" s="100">
        <f t="shared" si="2"/>
        <v>5771.25</v>
      </c>
      <c r="J16" s="17"/>
      <c r="K16" s="63">
        <f t="shared" si="3"/>
        <v>42594</v>
      </c>
      <c r="L16" s="15">
        <f t="shared" si="7"/>
        <v>668</v>
      </c>
      <c r="M16" s="15">
        <f t="shared" si="8"/>
        <v>180</v>
      </c>
      <c r="N16" s="78">
        <f t="shared" si="4"/>
        <v>23</v>
      </c>
      <c r="O16" s="102">
        <f t="shared" si="5"/>
        <v>871</v>
      </c>
      <c r="P16" s="27"/>
      <c r="Q16" s="105">
        <f t="shared" si="6"/>
        <v>42594</v>
      </c>
      <c r="R16" s="86">
        <v>7</v>
      </c>
      <c r="S16" s="83"/>
      <c r="T16" s="5"/>
      <c r="U16" s="6"/>
      <c r="V16" s="3"/>
      <c r="W16" s="6">
        <v>4</v>
      </c>
      <c r="X16" s="83"/>
      <c r="Y16" s="5"/>
      <c r="Z16" s="6">
        <f t="shared" si="0"/>
        <v>4</v>
      </c>
      <c r="AA16" s="3"/>
    </row>
    <row r="17" spans="1:27" ht="18.75" thickBot="1" x14ac:dyDescent="0.3">
      <c r="A17" s="120">
        <v>226</v>
      </c>
      <c r="B17" s="110">
        <v>42595</v>
      </c>
      <c r="C17" s="37">
        <v>5722.5</v>
      </c>
      <c r="D17" s="40">
        <v>555</v>
      </c>
      <c r="E17" s="98">
        <v>101.25</v>
      </c>
      <c r="F17" s="100">
        <f t="shared" si="1"/>
        <v>6378.75</v>
      </c>
      <c r="G17" s="39">
        <v>0</v>
      </c>
      <c r="H17" s="41">
        <v>0</v>
      </c>
      <c r="I17" s="100">
        <f t="shared" si="2"/>
        <v>6378.75</v>
      </c>
      <c r="J17" s="17"/>
      <c r="K17" s="63">
        <f t="shared" si="3"/>
        <v>42595</v>
      </c>
      <c r="L17" s="15">
        <f t="shared" si="7"/>
        <v>763</v>
      </c>
      <c r="M17" s="15">
        <f t="shared" si="8"/>
        <v>148</v>
      </c>
      <c r="N17" s="78">
        <f t="shared" si="4"/>
        <v>27</v>
      </c>
      <c r="O17" s="102">
        <f t="shared" si="5"/>
        <v>938</v>
      </c>
      <c r="P17" s="27"/>
      <c r="Q17" s="105">
        <f t="shared" si="6"/>
        <v>42595</v>
      </c>
      <c r="R17" s="86">
        <v>6</v>
      </c>
      <c r="S17" s="83"/>
      <c r="T17" s="5"/>
      <c r="U17" s="6"/>
      <c r="V17" s="3"/>
      <c r="W17" s="6">
        <v>3</v>
      </c>
      <c r="X17" s="83"/>
      <c r="Y17" s="5"/>
      <c r="Z17" s="6">
        <f t="shared" si="0"/>
        <v>3</v>
      </c>
      <c r="AA17" s="3"/>
    </row>
    <row r="18" spans="1:27" ht="18.75" thickBot="1" x14ac:dyDescent="0.3">
      <c r="A18" s="120">
        <v>227</v>
      </c>
      <c r="B18" s="110">
        <v>42596</v>
      </c>
      <c r="C18" s="37">
        <v>4800</v>
      </c>
      <c r="D18" s="40">
        <v>502.5</v>
      </c>
      <c r="E18" s="98">
        <v>0</v>
      </c>
      <c r="F18" s="100">
        <f t="shared" si="1"/>
        <v>5302.5</v>
      </c>
      <c r="G18" s="39">
        <v>0</v>
      </c>
      <c r="H18" s="41">
        <v>0</v>
      </c>
      <c r="I18" s="100">
        <f t="shared" si="2"/>
        <v>5302.5</v>
      </c>
      <c r="J18" s="17"/>
      <c r="K18" s="63">
        <f t="shared" si="3"/>
        <v>42596</v>
      </c>
      <c r="L18" s="15">
        <f t="shared" si="7"/>
        <v>640</v>
      </c>
      <c r="M18" s="15">
        <f t="shared" si="8"/>
        <v>134</v>
      </c>
      <c r="N18" s="78">
        <f t="shared" si="4"/>
        <v>0</v>
      </c>
      <c r="O18" s="102">
        <f t="shared" si="5"/>
        <v>774</v>
      </c>
      <c r="P18" s="27"/>
      <c r="Q18" s="105">
        <f t="shared" si="6"/>
        <v>42596</v>
      </c>
      <c r="R18" s="86">
        <v>7</v>
      </c>
      <c r="S18" s="83"/>
      <c r="T18" s="5"/>
      <c r="U18" s="6"/>
      <c r="V18" s="3"/>
      <c r="W18" s="6">
        <v>4</v>
      </c>
      <c r="X18" s="83"/>
      <c r="Y18" s="5"/>
      <c r="Z18" s="6">
        <f t="shared" si="0"/>
        <v>4</v>
      </c>
      <c r="AA18" s="3"/>
    </row>
    <row r="19" spans="1:27" ht="18.75" thickBot="1" x14ac:dyDescent="0.3">
      <c r="A19" s="120">
        <v>228</v>
      </c>
      <c r="B19" s="110">
        <v>42597</v>
      </c>
      <c r="C19" s="37">
        <v>7912.5</v>
      </c>
      <c r="D19" s="40">
        <v>1440</v>
      </c>
      <c r="E19" s="98">
        <v>138.75</v>
      </c>
      <c r="F19" s="100">
        <f t="shared" si="1"/>
        <v>9491.25</v>
      </c>
      <c r="G19" s="39">
        <v>0</v>
      </c>
      <c r="H19" s="41">
        <v>0</v>
      </c>
      <c r="I19" s="100">
        <f t="shared" si="2"/>
        <v>9491.25</v>
      </c>
      <c r="J19" s="17"/>
      <c r="K19" s="63">
        <f t="shared" si="3"/>
        <v>42597</v>
      </c>
      <c r="L19" s="15">
        <f t="shared" si="7"/>
        <v>1055</v>
      </c>
      <c r="M19" s="15">
        <f t="shared" si="8"/>
        <v>384</v>
      </c>
      <c r="N19" s="78">
        <f t="shared" si="4"/>
        <v>37</v>
      </c>
      <c r="O19" s="102">
        <f t="shared" si="5"/>
        <v>1476</v>
      </c>
      <c r="P19" s="27"/>
      <c r="Q19" s="105">
        <f t="shared" si="6"/>
        <v>42597</v>
      </c>
      <c r="R19" s="86">
        <v>7</v>
      </c>
      <c r="S19" s="83"/>
      <c r="T19" s="5"/>
      <c r="U19" s="6"/>
      <c r="V19" s="3"/>
      <c r="W19" s="6">
        <v>4</v>
      </c>
      <c r="X19" s="83"/>
      <c r="Y19" s="5"/>
      <c r="Z19" s="6">
        <f t="shared" si="0"/>
        <v>4</v>
      </c>
      <c r="AA19" s="3"/>
    </row>
    <row r="20" spans="1:27" ht="18.75" thickBot="1" x14ac:dyDescent="0.3">
      <c r="A20" s="120">
        <v>229</v>
      </c>
      <c r="B20" s="110">
        <v>42598</v>
      </c>
      <c r="C20" s="37">
        <v>9135</v>
      </c>
      <c r="D20" s="40">
        <v>1950</v>
      </c>
      <c r="E20" s="98">
        <v>146.25</v>
      </c>
      <c r="F20" s="100">
        <f t="shared" si="1"/>
        <v>11231.25</v>
      </c>
      <c r="G20" s="39">
        <v>0</v>
      </c>
      <c r="H20" s="41">
        <v>0</v>
      </c>
      <c r="I20" s="100">
        <f t="shared" si="2"/>
        <v>11231.25</v>
      </c>
      <c r="J20" s="17"/>
      <c r="K20" s="63">
        <f t="shared" si="3"/>
        <v>42598</v>
      </c>
      <c r="L20" s="15">
        <f t="shared" si="7"/>
        <v>1218</v>
      </c>
      <c r="M20" s="15">
        <f t="shared" si="8"/>
        <v>520</v>
      </c>
      <c r="N20" s="78">
        <f t="shared" si="4"/>
        <v>39</v>
      </c>
      <c r="O20" s="102">
        <f t="shared" si="5"/>
        <v>1777</v>
      </c>
      <c r="P20" s="27"/>
      <c r="Q20" s="105">
        <f t="shared" si="6"/>
        <v>42598</v>
      </c>
      <c r="R20" s="86">
        <v>8</v>
      </c>
      <c r="S20" s="83"/>
      <c r="T20" s="5"/>
      <c r="U20" s="6"/>
      <c r="V20" s="3"/>
      <c r="W20" s="6">
        <v>4</v>
      </c>
      <c r="X20" s="83"/>
      <c r="Y20" s="5"/>
      <c r="Z20" s="6">
        <f t="shared" si="0"/>
        <v>4</v>
      </c>
      <c r="AA20" s="3"/>
    </row>
    <row r="21" spans="1:27" ht="18.75" thickBot="1" x14ac:dyDescent="0.3">
      <c r="A21" s="120">
        <v>230</v>
      </c>
      <c r="B21" s="110">
        <v>42599</v>
      </c>
      <c r="C21" s="37">
        <v>6742.5</v>
      </c>
      <c r="D21" s="40">
        <v>1132.5</v>
      </c>
      <c r="E21" s="98">
        <v>56.25</v>
      </c>
      <c r="F21" s="100">
        <f t="shared" si="1"/>
        <v>7931.25</v>
      </c>
      <c r="G21" s="39">
        <v>0</v>
      </c>
      <c r="H21" s="41">
        <v>0</v>
      </c>
      <c r="I21" s="100">
        <f t="shared" si="2"/>
        <v>7931.25</v>
      </c>
      <c r="J21" s="17"/>
      <c r="K21" s="63">
        <f t="shared" si="3"/>
        <v>42599</v>
      </c>
      <c r="L21" s="15">
        <f t="shared" si="7"/>
        <v>899</v>
      </c>
      <c r="M21" s="15">
        <f t="shared" si="8"/>
        <v>302</v>
      </c>
      <c r="N21" s="78">
        <f t="shared" si="4"/>
        <v>15</v>
      </c>
      <c r="O21" s="102">
        <f t="shared" si="5"/>
        <v>1216</v>
      </c>
      <c r="P21" s="27"/>
      <c r="Q21" s="105">
        <f t="shared" si="6"/>
        <v>42599</v>
      </c>
      <c r="R21" s="86">
        <v>7</v>
      </c>
      <c r="S21" s="83"/>
      <c r="T21" s="5"/>
      <c r="U21" s="6"/>
      <c r="V21" s="3"/>
      <c r="W21" s="6">
        <v>4</v>
      </c>
      <c r="X21" s="83"/>
      <c r="Y21" s="5"/>
      <c r="Z21" s="6">
        <f t="shared" si="0"/>
        <v>4</v>
      </c>
      <c r="AA21" s="3"/>
    </row>
    <row r="22" spans="1:27" ht="18.75" thickBot="1" x14ac:dyDescent="0.3">
      <c r="A22" s="120">
        <v>231</v>
      </c>
      <c r="B22" s="110">
        <v>42600</v>
      </c>
      <c r="C22" s="37">
        <v>5010</v>
      </c>
      <c r="D22" s="40">
        <v>892.5</v>
      </c>
      <c r="E22" s="98">
        <v>131.25</v>
      </c>
      <c r="F22" s="100">
        <f t="shared" si="1"/>
        <v>6033.75</v>
      </c>
      <c r="G22" s="39">
        <v>0</v>
      </c>
      <c r="H22" s="41">
        <v>0</v>
      </c>
      <c r="I22" s="100">
        <f t="shared" si="2"/>
        <v>6033.75</v>
      </c>
      <c r="J22" s="17"/>
      <c r="K22" s="63">
        <f t="shared" si="3"/>
        <v>42600</v>
      </c>
      <c r="L22" s="15">
        <f t="shared" si="7"/>
        <v>668</v>
      </c>
      <c r="M22" s="15">
        <f t="shared" si="8"/>
        <v>238</v>
      </c>
      <c r="N22" s="78">
        <f t="shared" si="4"/>
        <v>35</v>
      </c>
      <c r="O22" s="102">
        <f t="shared" si="5"/>
        <v>941</v>
      </c>
      <c r="P22" s="27"/>
      <c r="Q22" s="105">
        <f t="shared" si="6"/>
        <v>42600</v>
      </c>
      <c r="R22" s="86">
        <v>6</v>
      </c>
      <c r="S22" s="83"/>
      <c r="T22" s="5"/>
      <c r="U22" s="6"/>
      <c r="V22" s="3"/>
      <c r="W22" s="6">
        <v>3</v>
      </c>
      <c r="X22" s="83"/>
      <c r="Y22" s="5"/>
      <c r="Z22" s="6">
        <f t="shared" si="0"/>
        <v>3</v>
      </c>
      <c r="AA22" s="3"/>
    </row>
    <row r="23" spans="1:27" ht="18.75" thickBot="1" x14ac:dyDescent="0.3">
      <c r="A23" s="120">
        <v>232</v>
      </c>
      <c r="B23" s="110">
        <v>42601</v>
      </c>
      <c r="C23" s="37">
        <v>5992.5</v>
      </c>
      <c r="D23" s="40">
        <v>1057.5</v>
      </c>
      <c r="E23" s="98">
        <v>90</v>
      </c>
      <c r="F23" s="100">
        <f t="shared" si="1"/>
        <v>7140</v>
      </c>
      <c r="G23" s="39">
        <v>0</v>
      </c>
      <c r="H23" s="41">
        <v>0</v>
      </c>
      <c r="I23" s="100">
        <f t="shared" si="2"/>
        <v>7140</v>
      </c>
      <c r="J23" s="17"/>
      <c r="K23" s="63">
        <f t="shared" si="3"/>
        <v>42601</v>
      </c>
      <c r="L23" s="15">
        <f t="shared" si="7"/>
        <v>799</v>
      </c>
      <c r="M23" s="15">
        <f t="shared" si="8"/>
        <v>282</v>
      </c>
      <c r="N23" s="78">
        <f t="shared" si="4"/>
        <v>24</v>
      </c>
      <c r="O23" s="102">
        <f t="shared" si="5"/>
        <v>1105</v>
      </c>
      <c r="P23" s="27"/>
      <c r="Q23" s="105">
        <f t="shared" si="6"/>
        <v>42601</v>
      </c>
      <c r="R23" s="86">
        <v>7</v>
      </c>
      <c r="S23" s="83"/>
      <c r="T23" s="5"/>
      <c r="U23" s="6"/>
      <c r="V23" s="3"/>
      <c r="W23" s="6">
        <v>4</v>
      </c>
      <c r="X23" s="83"/>
      <c r="Y23" s="5"/>
      <c r="Z23" s="6">
        <f t="shared" si="0"/>
        <v>4</v>
      </c>
      <c r="AA23" s="3"/>
    </row>
    <row r="24" spans="1:27" ht="18.75" thickBot="1" x14ac:dyDescent="0.3">
      <c r="A24" s="120">
        <v>233</v>
      </c>
      <c r="B24" s="110">
        <v>42602</v>
      </c>
      <c r="C24" s="37">
        <v>7620</v>
      </c>
      <c r="D24" s="40">
        <v>967.5</v>
      </c>
      <c r="E24" s="98">
        <v>86.25</v>
      </c>
      <c r="F24" s="100">
        <f t="shared" si="1"/>
        <v>8673.75</v>
      </c>
      <c r="G24" s="39">
        <v>0</v>
      </c>
      <c r="H24" s="41">
        <v>0</v>
      </c>
      <c r="I24" s="100">
        <f t="shared" si="2"/>
        <v>8673.75</v>
      </c>
      <c r="J24" s="17"/>
      <c r="K24" s="63">
        <f t="shared" si="3"/>
        <v>42602</v>
      </c>
      <c r="L24" s="15">
        <f t="shared" si="7"/>
        <v>1016</v>
      </c>
      <c r="M24" s="15">
        <f t="shared" si="8"/>
        <v>258</v>
      </c>
      <c r="N24" s="78">
        <f t="shared" si="4"/>
        <v>23</v>
      </c>
      <c r="O24" s="102">
        <f t="shared" si="5"/>
        <v>1297</v>
      </c>
      <c r="P24" s="27"/>
      <c r="Q24" s="105">
        <f t="shared" si="6"/>
        <v>42602</v>
      </c>
      <c r="R24" s="86">
        <v>8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0">
        <v>234</v>
      </c>
      <c r="B25" s="110">
        <v>42603</v>
      </c>
      <c r="C25" s="37">
        <v>4980</v>
      </c>
      <c r="D25" s="40">
        <v>570</v>
      </c>
      <c r="E25" s="98">
        <v>0</v>
      </c>
      <c r="F25" s="100">
        <f t="shared" si="1"/>
        <v>5550</v>
      </c>
      <c r="G25" s="39">
        <v>0</v>
      </c>
      <c r="H25" s="41">
        <v>0</v>
      </c>
      <c r="I25" s="100">
        <f t="shared" si="2"/>
        <v>5550</v>
      </c>
      <c r="J25" s="17"/>
      <c r="K25" s="63">
        <f t="shared" si="3"/>
        <v>42603</v>
      </c>
      <c r="L25" s="15">
        <f t="shared" si="7"/>
        <v>664</v>
      </c>
      <c r="M25" s="15">
        <f t="shared" si="8"/>
        <v>152</v>
      </c>
      <c r="N25" s="78">
        <f t="shared" si="4"/>
        <v>0</v>
      </c>
      <c r="O25" s="102">
        <f t="shared" si="5"/>
        <v>816</v>
      </c>
      <c r="P25" s="27"/>
      <c r="Q25" s="105">
        <f t="shared" si="6"/>
        <v>42603</v>
      </c>
      <c r="R25" s="86">
        <v>7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0">
        <v>235</v>
      </c>
      <c r="B26" s="110">
        <v>42604</v>
      </c>
      <c r="C26" s="37">
        <v>7657.5</v>
      </c>
      <c r="D26" s="40">
        <v>1612.5</v>
      </c>
      <c r="E26" s="98">
        <v>146.25</v>
      </c>
      <c r="F26" s="100">
        <f t="shared" si="1"/>
        <v>9416.25</v>
      </c>
      <c r="G26" s="39">
        <v>7000</v>
      </c>
      <c r="H26" s="41">
        <v>0</v>
      </c>
      <c r="I26" s="100">
        <f t="shared" si="2"/>
        <v>16416.25</v>
      </c>
      <c r="J26" s="17"/>
      <c r="K26" s="63">
        <f t="shared" si="3"/>
        <v>42604</v>
      </c>
      <c r="L26" s="15">
        <f t="shared" si="7"/>
        <v>1021</v>
      </c>
      <c r="M26" s="15">
        <f t="shared" si="8"/>
        <v>430</v>
      </c>
      <c r="N26" s="78">
        <f t="shared" si="4"/>
        <v>39</v>
      </c>
      <c r="O26" s="102">
        <f t="shared" si="5"/>
        <v>1490</v>
      </c>
      <c r="P26" s="27"/>
      <c r="Q26" s="105">
        <f t="shared" si="6"/>
        <v>42604</v>
      </c>
      <c r="R26" s="86">
        <v>7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0">
        <v>236</v>
      </c>
      <c r="B27" s="110">
        <v>42605</v>
      </c>
      <c r="C27" s="37">
        <v>6622.5</v>
      </c>
      <c r="D27" s="40">
        <v>1222.5</v>
      </c>
      <c r="E27" s="98">
        <v>161.25</v>
      </c>
      <c r="F27" s="100">
        <f t="shared" si="1"/>
        <v>8006.25</v>
      </c>
      <c r="G27" s="39">
        <v>0</v>
      </c>
      <c r="H27" s="41">
        <v>0</v>
      </c>
      <c r="I27" s="100">
        <f t="shared" si="2"/>
        <v>8006.25</v>
      </c>
      <c r="J27" s="17"/>
      <c r="K27" s="63">
        <f t="shared" si="3"/>
        <v>42605</v>
      </c>
      <c r="L27" s="15">
        <f t="shared" si="7"/>
        <v>883</v>
      </c>
      <c r="M27" s="15">
        <f t="shared" si="8"/>
        <v>326</v>
      </c>
      <c r="N27" s="78">
        <f t="shared" si="4"/>
        <v>43</v>
      </c>
      <c r="O27" s="102">
        <f t="shared" si="5"/>
        <v>1252</v>
      </c>
      <c r="P27" s="27"/>
      <c r="Q27" s="105">
        <f t="shared" si="6"/>
        <v>42605</v>
      </c>
      <c r="R27" s="86">
        <v>8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0">
        <v>237</v>
      </c>
      <c r="B28" s="110">
        <v>42606</v>
      </c>
      <c r="C28" s="37">
        <v>5752.5</v>
      </c>
      <c r="D28" s="40">
        <v>1155</v>
      </c>
      <c r="E28" s="98">
        <v>90</v>
      </c>
      <c r="F28" s="100">
        <f t="shared" si="1"/>
        <v>6997.5</v>
      </c>
      <c r="G28" s="39">
        <v>0</v>
      </c>
      <c r="H28" s="41">
        <v>0</v>
      </c>
      <c r="I28" s="100">
        <f t="shared" si="2"/>
        <v>6997.5</v>
      </c>
      <c r="J28" s="17"/>
      <c r="K28" s="63">
        <f t="shared" si="3"/>
        <v>42606</v>
      </c>
      <c r="L28" s="15">
        <f t="shared" si="7"/>
        <v>767</v>
      </c>
      <c r="M28" s="15">
        <f t="shared" si="8"/>
        <v>308</v>
      </c>
      <c r="N28" s="78">
        <f t="shared" si="4"/>
        <v>24</v>
      </c>
      <c r="O28" s="102">
        <f t="shared" si="5"/>
        <v>1099</v>
      </c>
      <c r="P28" s="27"/>
      <c r="Q28" s="105">
        <f t="shared" si="6"/>
        <v>42606</v>
      </c>
      <c r="R28" s="86">
        <v>7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0">
        <v>238</v>
      </c>
      <c r="B29" s="110">
        <v>42607</v>
      </c>
      <c r="C29" s="37">
        <v>7110</v>
      </c>
      <c r="D29" s="40">
        <v>1612.5</v>
      </c>
      <c r="E29" s="98">
        <v>255</v>
      </c>
      <c r="F29" s="100">
        <f t="shared" si="1"/>
        <v>8977.5</v>
      </c>
      <c r="G29" s="39">
        <v>14100</v>
      </c>
      <c r="H29" s="41">
        <v>0</v>
      </c>
      <c r="I29" s="100">
        <f t="shared" si="2"/>
        <v>23077.5</v>
      </c>
      <c r="J29" s="17"/>
      <c r="K29" s="63">
        <f t="shared" si="3"/>
        <v>42607</v>
      </c>
      <c r="L29" s="15">
        <f t="shared" si="7"/>
        <v>948</v>
      </c>
      <c r="M29" s="15">
        <f t="shared" si="8"/>
        <v>430</v>
      </c>
      <c r="N29" s="78">
        <f t="shared" si="4"/>
        <v>68</v>
      </c>
      <c r="O29" s="102">
        <f t="shared" si="5"/>
        <v>1446</v>
      </c>
      <c r="P29" s="27"/>
      <c r="Q29" s="105">
        <f t="shared" si="6"/>
        <v>42607</v>
      </c>
      <c r="R29" s="86">
        <v>8</v>
      </c>
      <c r="S29" s="83"/>
      <c r="T29" s="5"/>
      <c r="U29" s="6"/>
      <c r="V29" s="3"/>
      <c r="W29" s="6">
        <v>5</v>
      </c>
      <c r="X29" s="83"/>
      <c r="Y29" s="5"/>
      <c r="Z29" s="6">
        <f t="shared" si="0"/>
        <v>5</v>
      </c>
      <c r="AA29" s="3"/>
    </row>
    <row r="30" spans="1:27" ht="18.75" thickBot="1" x14ac:dyDescent="0.3">
      <c r="A30" s="120">
        <v>239</v>
      </c>
      <c r="B30" s="110">
        <v>42608</v>
      </c>
      <c r="C30" s="37">
        <v>8370</v>
      </c>
      <c r="D30" s="40">
        <v>1590</v>
      </c>
      <c r="E30" s="98">
        <v>161.25</v>
      </c>
      <c r="F30" s="100">
        <f t="shared" si="1"/>
        <v>10121.25</v>
      </c>
      <c r="G30" s="39">
        <v>5250</v>
      </c>
      <c r="H30" s="41">
        <v>0</v>
      </c>
      <c r="I30" s="100">
        <f t="shared" si="2"/>
        <v>15371.25</v>
      </c>
      <c r="J30" s="17"/>
      <c r="K30" s="63">
        <f t="shared" si="3"/>
        <v>42608</v>
      </c>
      <c r="L30" s="15">
        <f t="shared" si="7"/>
        <v>1116</v>
      </c>
      <c r="M30" s="15">
        <f t="shared" si="8"/>
        <v>424</v>
      </c>
      <c r="N30" s="78">
        <f t="shared" si="4"/>
        <v>43</v>
      </c>
      <c r="O30" s="102">
        <f t="shared" si="5"/>
        <v>1583</v>
      </c>
      <c r="P30" s="27"/>
      <c r="Q30" s="105">
        <f t="shared" si="6"/>
        <v>42608</v>
      </c>
      <c r="R30" s="86">
        <v>8</v>
      </c>
      <c r="S30" s="83"/>
      <c r="T30" s="5"/>
      <c r="U30" s="6"/>
      <c r="V30" s="3"/>
      <c r="W30" s="6">
        <v>4</v>
      </c>
      <c r="X30" s="83"/>
      <c r="Y30" s="5"/>
      <c r="Z30" s="6">
        <f t="shared" si="0"/>
        <v>4</v>
      </c>
      <c r="AA30" s="3"/>
    </row>
    <row r="31" spans="1:27" ht="18.75" thickBot="1" x14ac:dyDescent="0.3">
      <c r="A31" s="120">
        <v>240</v>
      </c>
      <c r="B31" s="110">
        <v>42609</v>
      </c>
      <c r="C31" s="37">
        <v>6720</v>
      </c>
      <c r="D31" s="40">
        <v>960</v>
      </c>
      <c r="E31" s="98">
        <v>86.25</v>
      </c>
      <c r="F31" s="100">
        <f t="shared" si="1"/>
        <v>7766.25</v>
      </c>
      <c r="G31" s="39">
        <v>0</v>
      </c>
      <c r="H31" s="41">
        <v>0</v>
      </c>
      <c r="I31" s="100">
        <f t="shared" si="2"/>
        <v>7766.25</v>
      </c>
      <c r="J31" s="17"/>
      <c r="K31" s="63">
        <f t="shared" si="3"/>
        <v>42609</v>
      </c>
      <c r="L31" s="15">
        <f t="shared" si="7"/>
        <v>896</v>
      </c>
      <c r="M31" s="15">
        <f t="shared" si="8"/>
        <v>256</v>
      </c>
      <c r="N31" s="78">
        <f t="shared" si="4"/>
        <v>23</v>
      </c>
      <c r="O31" s="102">
        <f t="shared" si="5"/>
        <v>1175</v>
      </c>
      <c r="P31" s="27"/>
      <c r="Q31" s="105">
        <f t="shared" si="6"/>
        <v>42609</v>
      </c>
      <c r="R31" s="86">
        <v>8</v>
      </c>
      <c r="S31" s="83"/>
      <c r="T31" s="5"/>
      <c r="U31" s="6"/>
      <c r="V31" s="3"/>
      <c r="W31" s="6">
        <v>4</v>
      </c>
      <c r="X31" s="83"/>
      <c r="Y31" s="5"/>
      <c r="Z31" s="6">
        <f t="shared" si="0"/>
        <v>4</v>
      </c>
      <c r="AA31" s="3"/>
    </row>
    <row r="32" spans="1:27" ht="18.75" thickBot="1" x14ac:dyDescent="0.3">
      <c r="A32" s="120">
        <v>241</v>
      </c>
      <c r="B32" s="110">
        <v>42610</v>
      </c>
      <c r="C32" s="37">
        <v>4755</v>
      </c>
      <c r="D32" s="40">
        <v>562.5</v>
      </c>
      <c r="E32" s="98">
        <v>0</v>
      </c>
      <c r="F32" s="100">
        <f t="shared" si="1"/>
        <v>5317.5</v>
      </c>
      <c r="G32" s="39">
        <v>0</v>
      </c>
      <c r="H32" s="41">
        <v>0</v>
      </c>
      <c r="I32" s="100">
        <f t="shared" si="2"/>
        <v>5317.5</v>
      </c>
      <c r="J32" s="17"/>
      <c r="K32" s="63">
        <f t="shared" si="3"/>
        <v>42610</v>
      </c>
      <c r="L32" s="15">
        <f t="shared" si="7"/>
        <v>634</v>
      </c>
      <c r="M32" s="15">
        <f t="shared" si="8"/>
        <v>150</v>
      </c>
      <c r="N32" s="78">
        <f t="shared" si="4"/>
        <v>0</v>
      </c>
      <c r="O32" s="102">
        <f t="shared" si="5"/>
        <v>784</v>
      </c>
      <c r="P32" s="27"/>
      <c r="Q32" s="105">
        <f t="shared" si="6"/>
        <v>42610</v>
      </c>
      <c r="R32" s="86">
        <v>7</v>
      </c>
      <c r="S32" s="83"/>
      <c r="T32" s="5"/>
      <c r="U32" s="6"/>
      <c r="V32" s="3"/>
      <c r="W32" s="88">
        <v>4</v>
      </c>
      <c r="X32" s="83"/>
      <c r="Y32" s="5"/>
      <c r="Z32" s="6">
        <f t="shared" si="0"/>
        <v>4</v>
      </c>
      <c r="AA32" s="3"/>
    </row>
    <row r="33" spans="1:27" ht="18.75" thickBot="1" x14ac:dyDescent="0.3">
      <c r="A33" s="120">
        <v>242</v>
      </c>
      <c r="B33" s="110">
        <v>42611</v>
      </c>
      <c r="C33" s="37">
        <v>8625</v>
      </c>
      <c r="D33" s="40">
        <v>1425</v>
      </c>
      <c r="E33" s="98">
        <v>213.75</v>
      </c>
      <c r="F33" s="100">
        <f t="shared" si="1"/>
        <v>10263.75</v>
      </c>
      <c r="G33" s="39">
        <v>18386</v>
      </c>
      <c r="H33" s="41">
        <v>0</v>
      </c>
      <c r="I33" s="100">
        <f t="shared" si="2"/>
        <v>28649.75</v>
      </c>
      <c r="J33" s="17"/>
      <c r="K33" s="63">
        <f t="shared" si="3"/>
        <v>42611</v>
      </c>
      <c r="L33" s="15">
        <f t="shared" si="7"/>
        <v>1150</v>
      </c>
      <c r="M33" s="15">
        <f t="shared" si="8"/>
        <v>380</v>
      </c>
      <c r="N33" s="78">
        <f t="shared" si="4"/>
        <v>57</v>
      </c>
      <c r="O33" s="102">
        <f t="shared" si="5"/>
        <v>1587</v>
      </c>
      <c r="P33" s="27"/>
      <c r="Q33" s="105">
        <f t="shared" si="6"/>
        <v>42611</v>
      </c>
      <c r="R33" s="86">
        <v>8</v>
      </c>
      <c r="S33" s="83"/>
      <c r="T33" s="5"/>
      <c r="U33" s="6"/>
      <c r="V33" s="3"/>
      <c r="W33" s="88">
        <v>4</v>
      </c>
      <c r="X33" s="83"/>
      <c r="Y33" s="5"/>
      <c r="Z33" s="6">
        <f t="shared" si="0"/>
        <v>4</v>
      </c>
      <c r="AA33" s="3"/>
    </row>
    <row r="34" spans="1:27" ht="18.75" thickBot="1" x14ac:dyDescent="0.3">
      <c r="A34" s="120">
        <v>243</v>
      </c>
      <c r="B34" s="110">
        <v>42612</v>
      </c>
      <c r="C34" s="37">
        <v>6532.5</v>
      </c>
      <c r="D34" s="40">
        <v>1357.5</v>
      </c>
      <c r="E34" s="98">
        <v>191.25</v>
      </c>
      <c r="F34" s="100">
        <f t="shared" si="1"/>
        <v>8081.25</v>
      </c>
      <c r="G34" s="39">
        <v>22850</v>
      </c>
      <c r="H34" s="41">
        <v>0</v>
      </c>
      <c r="I34" s="100">
        <f t="shared" si="2"/>
        <v>30931.25</v>
      </c>
      <c r="J34" s="17"/>
      <c r="K34" s="63">
        <f t="shared" si="3"/>
        <v>42612</v>
      </c>
      <c r="L34" s="15">
        <f t="shared" si="7"/>
        <v>871</v>
      </c>
      <c r="M34" s="15">
        <f t="shared" si="8"/>
        <v>362</v>
      </c>
      <c r="N34" s="78">
        <f t="shared" si="4"/>
        <v>51</v>
      </c>
      <c r="O34" s="102">
        <f t="shared" si="5"/>
        <v>1284</v>
      </c>
      <c r="P34" s="27"/>
      <c r="Q34" s="105">
        <f t="shared" si="6"/>
        <v>42612</v>
      </c>
      <c r="R34" s="86">
        <v>6</v>
      </c>
      <c r="S34" s="83"/>
      <c r="T34" s="5"/>
      <c r="U34" s="6"/>
      <c r="V34" s="3"/>
      <c r="W34" s="6">
        <v>3</v>
      </c>
      <c r="X34" s="83"/>
      <c r="Y34" s="5"/>
      <c r="Z34" s="6">
        <f t="shared" si="0"/>
        <v>3</v>
      </c>
      <c r="AA34" s="3"/>
    </row>
    <row r="35" spans="1:27" ht="18.75" thickBot="1" x14ac:dyDescent="0.3">
      <c r="A35" s="120">
        <v>244</v>
      </c>
      <c r="B35" s="110">
        <v>42613</v>
      </c>
      <c r="C35" s="39">
        <v>6285</v>
      </c>
      <c r="D35" s="40">
        <v>1320</v>
      </c>
      <c r="E35" s="38">
        <v>198.75</v>
      </c>
      <c r="F35" s="101">
        <f t="shared" si="1"/>
        <v>7803.75</v>
      </c>
      <c r="G35" s="43">
        <v>80622</v>
      </c>
      <c r="H35" s="44">
        <v>0</v>
      </c>
      <c r="I35" s="100">
        <f t="shared" si="2"/>
        <v>88425.75</v>
      </c>
      <c r="J35" s="17"/>
      <c r="K35" s="63">
        <f t="shared" si="3"/>
        <v>42613</v>
      </c>
      <c r="L35" s="15">
        <f t="shared" si="7"/>
        <v>838</v>
      </c>
      <c r="M35" s="15">
        <f>D35/3.75</f>
        <v>352</v>
      </c>
      <c r="N35" s="78">
        <f t="shared" si="4"/>
        <v>53</v>
      </c>
      <c r="O35" s="103">
        <f t="shared" si="5"/>
        <v>1243</v>
      </c>
      <c r="P35" s="27"/>
      <c r="Q35" s="105">
        <f t="shared" si="6"/>
        <v>42613</v>
      </c>
      <c r="R35" s="86">
        <v>7</v>
      </c>
      <c r="S35" s="83"/>
      <c r="T35" s="5"/>
      <c r="U35" s="6"/>
      <c r="V35" s="3"/>
      <c r="W35" s="6">
        <v>4</v>
      </c>
      <c r="X35" s="45"/>
      <c r="Y35" s="46"/>
      <c r="Z35" s="6">
        <f t="shared" si="0"/>
        <v>4</v>
      </c>
      <c r="AA35" s="3"/>
    </row>
    <row r="36" spans="1:27" ht="18.75" thickBot="1" x14ac:dyDescent="0.3">
      <c r="A36" s="3"/>
      <c r="B36" s="140" t="s">
        <v>9</v>
      </c>
      <c r="C36" s="95">
        <f>SUM(C5:C35)</f>
        <v>194662.5</v>
      </c>
      <c r="D36" s="96">
        <f>SUM(D5:D35)</f>
        <v>30172.5</v>
      </c>
      <c r="E36" s="96">
        <f>SUM(E5:E35)</f>
        <v>3165</v>
      </c>
      <c r="F36" s="113">
        <f t="shared" si="1"/>
        <v>228000</v>
      </c>
      <c r="G36" s="114">
        <f>SUM(G5:G35)</f>
        <v>152008</v>
      </c>
      <c r="H36" s="118">
        <f>SUM(H5:H35)</f>
        <v>0</v>
      </c>
      <c r="I36" s="115">
        <f>SUM(I5:I35)</f>
        <v>380008</v>
      </c>
      <c r="J36" s="28"/>
      <c r="K36" s="89" t="s">
        <v>9</v>
      </c>
      <c r="L36" s="74">
        <f>SUM(L5:L35)</f>
        <v>25955</v>
      </c>
      <c r="M36" s="75">
        <f>SUM(M5:M35)</f>
        <v>8046</v>
      </c>
      <c r="N36" s="75">
        <f>SUM(N5:N35)</f>
        <v>844</v>
      </c>
      <c r="O36" s="104">
        <f t="shared" si="5"/>
        <v>34845</v>
      </c>
      <c r="P36" s="29"/>
      <c r="Q36" s="111" t="s">
        <v>9</v>
      </c>
      <c r="R36" s="90">
        <f>SUM(R5:R35)</f>
        <v>211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115</v>
      </c>
      <c r="X36" s="84">
        <f>SUM(X5:X34)</f>
        <v>0</v>
      </c>
      <c r="Y36" s="25">
        <f>SUM(Y5:Y34)</f>
        <v>0</v>
      </c>
      <c r="Z36" s="16">
        <f>SUM(Z5:Z34)</f>
        <v>111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I36-'[1]AGO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1982.608695652174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6279.4354838709678</v>
      </c>
      <c r="D43" s="19">
        <f>SUM(D36:D36)/D44</f>
        <v>973.30645161290317</v>
      </c>
      <c r="E43" s="19"/>
      <c r="F43" s="19"/>
      <c r="G43" s="19">
        <f>SUM(G36:G36)/G44</f>
        <v>4903.4838709677415</v>
      </c>
      <c r="H43" s="20">
        <f>H36/C44</f>
        <v>0</v>
      </c>
      <c r="I43" s="19">
        <f>SUM(I36:I36)/I44</f>
        <v>12258.322580645161</v>
      </c>
      <c r="J43" s="19"/>
      <c r="K43" s="18"/>
      <c r="L43" s="19">
        <f>SUM(L36:L36)/L44</f>
        <v>837.25806451612902</v>
      </c>
      <c r="M43" s="19">
        <f>SUM(M36:M36)/M44</f>
        <v>259.54838709677421</v>
      </c>
      <c r="N43" s="19"/>
      <c r="O43" s="19">
        <f>SUM(O36:O36)/O44</f>
        <v>1124.0322580645161</v>
      </c>
      <c r="P43" s="19"/>
      <c r="Q43" s="18"/>
      <c r="R43" s="21">
        <f>R36/R44</f>
        <v>6.806451612903226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3.7096774193548385</v>
      </c>
      <c r="X43" s="21">
        <f>X36/X44</f>
        <v>0</v>
      </c>
      <c r="Y43" s="21">
        <f>Y36/Y44</f>
        <v>0</v>
      </c>
      <c r="Z43" s="21">
        <f>Z36/Z44</f>
        <v>3.5806451612903225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workbookViewId="0">
      <pane xSplit="6" ySplit="9" topLeftCell="G28" activePane="bottomRight" state="frozen"/>
      <selection activeCell="W24" sqref="W24"/>
      <selection pane="topRight" activeCell="W24" sqref="W24"/>
      <selection pane="bottomLeft" activeCell="W24" sqref="W24"/>
      <selection pane="bottomRight" activeCell="E40" sqref="E40"/>
    </sheetView>
  </sheetViews>
  <sheetFormatPr baseColWidth="10" defaultRowHeight="12.75" x14ac:dyDescent="0.2"/>
  <cols>
    <col min="1" max="1" width="4.28515625" customWidth="1"/>
    <col min="2" max="2" width="19" customWidth="1"/>
    <col min="3" max="3" width="18.7109375" bestFit="1" customWidth="1"/>
    <col min="4" max="4" width="16.7109375" customWidth="1"/>
    <col min="5" max="6" width="18.7109375" bestFit="1" customWidth="1"/>
    <col min="7" max="7" width="18.7109375" customWidth="1"/>
    <col min="8" max="8" width="13.85546875" customWidth="1"/>
    <col min="9" max="9" width="19.42578125" customWidth="1"/>
    <col min="10" max="10" width="6.140625" customWidth="1"/>
    <col min="11" max="11" width="14" customWidth="1"/>
    <col min="12" max="12" width="19.42578125" customWidth="1"/>
    <col min="13" max="14" width="16.140625" customWidth="1"/>
    <col min="15" max="15" width="11.7109375" customWidth="1"/>
    <col min="16" max="16" width="5.5703125" customWidth="1"/>
    <col min="17" max="17" width="14" bestFit="1" customWidth="1"/>
    <col min="18" max="18" width="13.140625" customWidth="1"/>
    <col min="19" max="20" width="0" hidden="1" customWidth="1"/>
    <col min="21" max="21" width="12.140625" hidden="1" customWidth="1"/>
    <col min="22" max="22" width="9.5703125" customWidth="1"/>
    <col min="23" max="23" width="10.140625" customWidth="1"/>
    <col min="24" max="25" width="0" hidden="1" customWidth="1"/>
    <col min="26" max="26" width="12.28515625" hidden="1" customWidth="1"/>
  </cols>
  <sheetData>
    <row r="1" spans="1:29" ht="27.75" x14ac:dyDescent="0.2">
      <c r="A1" s="3"/>
      <c r="B1" s="150" t="s">
        <v>17</v>
      </c>
      <c r="C1" s="150"/>
      <c r="D1" s="61"/>
      <c r="E1" s="61"/>
      <c r="F1" s="72">
        <v>42614</v>
      </c>
      <c r="G1" s="62"/>
      <c r="H1" s="62"/>
      <c r="I1" s="62"/>
      <c r="J1" s="62"/>
      <c r="K1" s="62"/>
      <c r="L1" s="150" t="s">
        <v>16</v>
      </c>
      <c r="M1" s="150"/>
      <c r="N1" s="108"/>
      <c r="O1" s="64"/>
      <c r="P1" s="62"/>
      <c r="Q1" s="108"/>
      <c r="R1" s="80"/>
      <c r="S1" s="60"/>
      <c r="T1" s="42">
        <f>F1</f>
        <v>42614</v>
      </c>
      <c r="U1" s="61"/>
      <c r="V1" s="62"/>
      <c r="W1" s="65"/>
      <c r="X1" s="66"/>
      <c r="Y1" s="66"/>
      <c r="Z1" s="66"/>
      <c r="AA1" s="67"/>
      <c r="AB1" s="1"/>
      <c r="AC1" s="1"/>
    </row>
    <row r="2" spans="1:29" ht="30.75" thickBot="1" x14ac:dyDescent="0.45">
      <c r="A2" s="34"/>
      <c r="B2" s="91" t="s">
        <v>0</v>
      </c>
      <c r="C2" s="34"/>
      <c r="D2" s="35"/>
      <c r="E2" s="35"/>
      <c r="F2" s="35"/>
      <c r="G2" s="34"/>
      <c r="H2" s="34"/>
      <c r="I2" s="34"/>
      <c r="J2" s="34"/>
      <c r="K2" s="34"/>
      <c r="L2" s="91" t="s">
        <v>1</v>
      </c>
      <c r="M2" s="34"/>
      <c r="N2" s="34"/>
      <c r="O2" s="73">
        <f>F1</f>
        <v>42614</v>
      </c>
      <c r="P2" s="34"/>
      <c r="Q2" s="92" t="s">
        <v>36</v>
      </c>
      <c r="R2" s="80"/>
      <c r="S2" s="61"/>
      <c r="T2" s="61"/>
      <c r="U2" s="61"/>
      <c r="W2" s="81">
        <f>F1</f>
        <v>42614</v>
      </c>
      <c r="X2" s="34"/>
      <c r="Y2" s="34"/>
      <c r="Z2" s="3"/>
      <c r="AA2" s="3"/>
    </row>
    <row r="3" spans="1:29" ht="21" customHeight="1" thickBot="1" x14ac:dyDescent="0.3">
      <c r="A3" s="3"/>
      <c r="B3" s="2"/>
      <c r="C3" s="151" t="s">
        <v>34</v>
      </c>
      <c r="D3" s="152"/>
      <c r="E3" s="152"/>
      <c r="F3" s="153"/>
      <c r="G3" s="3"/>
      <c r="H3" s="3"/>
      <c r="I3" s="3"/>
      <c r="J3" s="3"/>
      <c r="K3" s="3"/>
      <c r="L3" s="154" t="s">
        <v>35</v>
      </c>
      <c r="M3" s="155"/>
      <c r="N3" s="156"/>
      <c r="O3" s="3"/>
      <c r="P3" s="3"/>
      <c r="Q3" s="3"/>
      <c r="R3" s="157" t="s">
        <v>35</v>
      </c>
      <c r="S3" s="158"/>
      <c r="T3" s="158"/>
      <c r="U3" s="158"/>
      <c r="V3" s="158"/>
      <c r="W3" s="159"/>
      <c r="X3" s="3"/>
      <c r="Y3" s="3"/>
      <c r="Z3" s="3"/>
      <c r="AA3" s="3"/>
    </row>
    <row r="4" spans="1:29" ht="41.25" thickBot="1" x14ac:dyDescent="0.25">
      <c r="A4" s="3"/>
      <c r="B4" s="139" t="s">
        <v>4</v>
      </c>
      <c r="C4" s="94" t="s">
        <v>38</v>
      </c>
      <c r="D4" s="94" t="s">
        <v>33</v>
      </c>
      <c r="E4" s="94" t="s">
        <v>32</v>
      </c>
      <c r="F4" s="112" t="s">
        <v>15</v>
      </c>
      <c r="G4" s="107" t="s">
        <v>40</v>
      </c>
      <c r="H4" s="117" t="s">
        <v>14</v>
      </c>
      <c r="I4" s="116" t="s">
        <v>37</v>
      </c>
      <c r="J4" s="26"/>
      <c r="K4" s="139" t="s">
        <v>4</v>
      </c>
      <c r="L4" s="79" t="s">
        <v>39</v>
      </c>
      <c r="M4" s="79" t="s">
        <v>33</v>
      </c>
      <c r="N4" s="79" t="s">
        <v>32</v>
      </c>
      <c r="O4" s="93" t="s">
        <v>5</v>
      </c>
      <c r="P4" s="26"/>
      <c r="Q4" s="71" t="s">
        <v>4</v>
      </c>
      <c r="R4" s="106" t="s">
        <v>2</v>
      </c>
      <c r="S4" s="68" t="s">
        <v>7</v>
      </c>
      <c r="T4" s="69" t="s">
        <v>8</v>
      </c>
      <c r="U4" s="70" t="s">
        <v>9</v>
      </c>
      <c r="V4" s="3"/>
      <c r="W4" s="106" t="s">
        <v>3</v>
      </c>
      <c r="X4" s="59" t="s">
        <v>7</v>
      </c>
      <c r="Y4" s="23" t="s">
        <v>8</v>
      </c>
      <c r="Z4" s="24" t="s">
        <v>9</v>
      </c>
      <c r="AA4" s="3"/>
    </row>
    <row r="5" spans="1:29" ht="18.75" thickBot="1" x14ac:dyDescent="0.3">
      <c r="A5" s="120">
        <v>245</v>
      </c>
      <c r="B5" s="110">
        <v>42614</v>
      </c>
      <c r="C5" s="37">
        <v>8040</v>
      </c>
      <c r="D5" s="37">
        <v>1601.25</v>
      </c>
      <c r="E5" s="97">
        <v>427.5</v>
      </c>
      <c r="F5" s="99">
        <f>SUM(C5+D5+E5)</f>
        <v>10068.75</v>
      </c>
      <c r="G5" s="36">
        <v>0</v>
      </c>
      <c r="H5" s="38">
        <v>0</v>
      </c>
      <c r="I5" s="100">
        <f>F5+G5+H5</f>
        <v>10068.75</v>
      </c>
      <c r="J5" s="17"/>
      <c r="K5" s="63">
        <f>B5</f>
        <v>42614</v>
      </c>
      <c r="L5" s="15">
        <f>C5/7.5</f>
        <v>1072</v>
      </c>
      <c r="M5" s="15">
        <f>D5/3.75</f>
        <v>427</v>
      </c>
      <c r="N5" s="78">
        <f>E5/3.75</f>
        <v>114</v>
      </c>
      <c r="O5" s="102">
        <f>SUM(L5:N5)</f>
        <v>1613</v>
      </c>
      <c r="P5" s="27"/>
      <c r="Q5" s="105">
        <f>B5</f>
        <v>42614</v>
      </c>
      <c r="R5" s="85">
        <v>8</v>
      </c>
      <c r="S5" s="82"/>
      <c r="T5" s="13"/>
      <c r="U5" s="14"/>
      <c r="V5" s="3"/>
      <c r="W5" s="87">
        <v>4</v>
      </c>
      <c r="X5" s="82"/>
      <c r="Y5" s="13"/>
      <c r="Z5" s="14">
        <f t="shared" ref="Z5:Z35" si="0">SUM(W5:Y5)</f>
        <v>4</v>
      </c>
      <c r="AA5" s="3"/>
    </row>
    <row r="6" spans="1:29" ht="18.75" thickBot="1" x14ac:dyDescent="0.3">
      <c r="A6" s="120">
        <v>246</v>
      </c>
      <c r="B6" s="110">
        <v>42615</v>
      </c>
      <c r="C6" s="37">
        <v>4927.5</v>
      </c>
      <c r="D6" s="40">
        <v>1065</v>
      </c>
      <c r="E6" s="98">
        <v>251.25</v>
      </c>
      <c r="F6" s="100">
        <f t="shared" ref="F6:F36" si="1">SUM(C6+D6+E6)</f>
        <v>6243.75</v>
      </c>
      <c r="G6" s="39">
        <v>0</v>
      </c>
      <c r="H6" s="41">
        <v>0</v>
      </c>
      <c r="I6" s="100">
        <f t="shared" ref="I6:I35" si="2">F6+G6+H6</f>
        <v>6243.75</v>
      </c>
      <c r="J6" s="17"/>
      <c r="K6" s="63">
        <f t="shared" ref="K6:K34" si="3">B6</f>
        <v>42615</v>
      </c>
      <c r="L6" s="15">
        <f>C6/7.5</f>
        <v>657</v>
      </c>
      <c r="M6" s="15">
        <f>D6/3.75</f>
        <v>284</v>
      </c>
      <c r="N6" s="78">
        <f t="shared" ref="N6:N35" si="4">E6/3.75</f>
        <v>67</v>
      </c>
      <c r="O6" s="102">
        <f t="shared" ref="O6:O36" si="5">SUM(L6:N6)</f>
        <v>1008</v>
      </c>
      <c r="P6" s="27"/>
      <c r="Q6" s="105">
        <f t="shared" ref="Q6:Q34" si="6">B6</f>
        <v>42615</v>
      </c>
      <c r="R6" s="86">
        <v>6</v>
      </c>
      <c r="S6" s="83"/>
      <c r="T6" s="5"/>
      <c r="U6" s="6"/>
      <c r="V6" s="3"/>
      <c r="W6" s="6">
        <v>3</v>
      </c>
      <c r="X6" s="83"/>
      <c r="Y6" s="5"/>
      <c r="Z6" s="6">
        <f t="shared" si="0"/>
        <v>3</v>
      </c>
      <c r="AA6" s="3"/>
    </row>
    <row r="7" spans="1:29" ht="18.75" thickBot="1" x14ac:dyDescent="0.3">
      <c r="A7" s="120">
        <v>247</v>
      </c>
      <c r="B7" s="110">
        <v>42616</v>
      </c>
      <c r="C7" s="37">
        <v>3450</v>
      </c>
      <c r="D7" s="40">
        <v>547.5</v>
      </c>
      <c r="E7" s="98">
        <v>45</v>
      </c>
      <c r="F7" s="100">
        <f t="shared" si="1"/>
        <v>4042.5</v>
      </c>
      <c r="G7" s="39">
        <v>0</v>
      </c>
      <c r="H7" s="41">
        <v>0</v>
      </c>
      <c r="I7" s="100">
        <f t="shared" si="2"/>
        <v>4042.5</v>
      </c>
      <c r="J7" s="17"/>
      <c r="K7" s="63">
        <f t="shared" si="3"/>
        <v>42616</v>
      </c>
      <c r="L7" s="15">
        <f t="shared" ref="L7:L35" si="7">C7/7.5</f>
        <v>460</v>
      </c>
      <c r="M7" s="15">
        <f t="shared" ref="M7:M34" si="8">D7/3.75</f>
        <v>146</v>
      </c>
      <c r="N7" s="78">
        <f t="shared" si="4"/>
        <v>12</v>
      </c>
      <c r="O7" s="102">
        <f t="shared" si="5"/>
        <v>618</v>
      </c>
      <c r="P7" s="27"/>
      <c r="Q7" s="105">
        <f t="shared" si="6"/>
        <v>42616</v>
      </c>
      <c r="R7" s="86">
        <v>4</v>
      </c>
      <c r="S7" s="83"/>
      <c r="T7" s="5"/>
      <c r="U7" s="6"/>
      <c r="V7" s="3"/>
      <c r="W7" s="6">
        <v>2</v>
      </c>
      <c r="X7" s="83"/>
      <c r="Y7" s="5"/>
      <c r="Z7" s="6">
        <f t="shared" si="0"/>
        <v>2</v>
      </c>
      <c r="AA7" s="3"/>
    </row>
    <row r="8" spans="1:29" ht="18.75" thickBot="1" x14ac:dyDescent="0.3">
      <c r="A8" s="120">
        <v>248</v>
      </c>
      <c r="B8" s="110">
        <v>42617</v>
      </c>
      <c r="C8" s="37">
        <v>3765</v>
      </c>
      <c r="D8" s="40">
        <v>465</v>
      </c>
      <c r="E8" s="98">
        <v>0</v>
      </c>
      <c r="F8" s="100">
        <f t="shared" si="1"/>
        <v>4230</v>
      </c>
      <c r="G8" s="39">
        <v>0</v>
      </c>
      <c r="H8" s="41">
        <v>0</v>
      </c>
      <c r="I8" s="100">
        <f t="shared" si="2"/>
        <v>4230</v>
      </c>
      <c r="J8" s="17"/>
      <c r="K8" s="63">
        <f t="shared" si="3"/>
        <v>42617</v>
      </c>
      <c r="L8" s="15">
        <f t="shared" si="7"/>
        <v>502</v>
      </c>
      <c r="M8" s="15">
        <f t="shared" si="8"/>
        <v>124</v>
      </c>
      <c r="N8" s="78">
        <f t="shared" si="4"/>
        <v>0</v>
      </c>
      <c r="O8" s="102">
        <f t="shared" si="5"/>
        <v>626</v>
      </c>
      <c r="P8" s="27"/>
      <c r="Q8" s="105">
        <f t="shared" si="6"/>
        <v>42617</v>
      </c>
      <c r="R8" s="86">
        <v>6</v>
      </c>
      <c r="S8" s="83"/>
      <c r="T8" s="5"/>
      <c r="U8" s="6"/>
      <c r="V8" s="3"/>
      <c r="W8" s="6">
        <v>3</v>
      </c>
      <c r="X8" s="83"/>
      <c r="Y8" s="5"/>
      <c r="Z8" s="6">
        <f t="shared" si="0"/>
        <v>3</v>
      </c>
      <c r="AA8" s="3"/>
    </row>
    <row r="9" spans="1:29" ht="18.75" thickBot="1" x14ac:dyDescent="0.3">
      <c r="A9" s="120">
        <v>249</v>
      </c>
      <c r="B9" s="110">
        <v>42618</v>
      </c>
      <c r="C9" s="37">
        <v>4335</v>
      </c>
      <c r="D9" s="40">
        <v>937.5</v>
      </c>
      <c r="E9" s="98">
        <v>236.25</v>
      </c>
      <c r="F9" s="100">
        <f t="shared" si="1"/>
        <v>5508.75</v>
      </c>
      <c r="G9" s="39">
        <v>0</v>
      </c>
      <c r="H9" s="41">
        <v>0</v>
      </c>
      <c r="I9" s="100">
        <f t="shared" si="2"/>
        <v>5508.75</v>
      </c>
      <c r="J9" s="17"/>
      <c r="K9" s="63">
        <f t="shared" si="3"/>
        <v>42618</v>
      </c>
      <c r="L9" s="15">
        <f t="shared" si="7"/>
        <v>578</v>
      </c>
      <c r="M9" s="15">
        <f t="shared" si="8"/>
        <v>250</v>
      </c>
      <c r="N9" s="78">
        <f t="shared" si="4"/>
        <v>63</v>
      </c>
      <c r="O9" s="102">
        <f t="shared" si="5"/>
        <v>891</v>
      </c>
      <c r="P9" s="27"/>
      <c r="Q9" s="105">
        <f t="shared" si="6"/>
        <v>42618</v>
      </c>
      <c r="R9" s="86">
        <v>5</v>
      </c>
      <c r="S9" s="83"/>
      <c r="T9" s="5"/>
      <c r="U9" s="6"/>
      <c r="V9" s="3"/>
      <c r="W9" s="6">
        <v>3</v>
      </c>
      <c r="X9" s="83"/>
      <c r="Y9" s="5"/>
      <c r="Z9" s="6">
        <f t="shared" si="0"/>
        <v>3</v>
      </c>
      <c r="AA9" s="3"/>
    </row>
    <row r="10" spans="1:29" ht="18.75" thickBot="1" x14ac:dyDescent="0.3">
      <c r="A10" s="120">
        <v>250</v>
      </c>
      <c r="B10" s="110">
        <v>42619</v>
      </c>
      <c r="C10" s="37">
        <v>4500</v>
      </c>
      <c r="D10" s="40">
        <v>862.5</v>
      </c>
      <c r="E10" s="98">
        <v>210</v>
      </c>
      <c r="F10" s="100">
        <f t="shared" si="1"/>
        <v>5572.5</v>
      </c>
      <c r="G10" s="39">
        <v>0</v>
      </c>
      <c r="H10" s="41">
        <v>0</v>
      </c>
      <c r="I10" s="100">
        <f t="shared" si="2"/>
        <v>5572.5</v>
      </c>
      <c r="J10" s="17"/>
      <c r="K10" s="63">
        <f t="shared" si="3"/>
        <v>42619</v>
      </c>
      <c r="L10" s="15">
        <f t="shared" si="7"/>
        <v>600</v>
      </c>
      <c r="M10" s="15">
        <f t="shared" si="8"/>
        <v>230</v>
      </c>
      <c r="N10" s="78">
        <f t="shared" si="4"/>
        <v>56</v>
      </c>
      <c r="O10" s="102">
        <f t="shared" si="5"/>
        <v>886</v>
      </c>
      <c r="P10" s="27"/>
      <c r="Q10" s="105">
        <f t="shared" si="6"/>
        <v>42619</v>
      </c>
      <c r="R10" s="86">
        <v>5</v>
      </c>
      <c r="S10" s="83"/>
      <c r="T10" s="5"/>
      <c r="U10" s="6"/>
      <c r="V10" s="3"/>
      <c r="W10" s="6">
        <v>3</v>
      </c>
      <c r="X10" s="83"/>
      <c r="Y10" s="5"/>
      <c r="Z10" s="6">
        <f t="shared" si="0"/>
        <v>3</v>
      </c>
      <c r="AA10" s="3"/>
    </row>
    <row r="11" spans="1:29" ht="18.75" thickBot="1" x14ac:dyDescent="0.3">
      <c r="A11" s="120">
        <v>251</v>
      </c>
      <c r="B11" s="110">
        <v>42620</v>
      </c>
      <c r="C11" s="37">
        <v>5767.5</v>
      </c>
      <c r="D11" s="40">
        <v>1275</v>
      </c>
      <c r="E11" s="98">
        <v>318.75</v>
      </c>
      <c r="F11" s="100">
        <f t="shared" si="1"/>
        <v>7361.25</v>
      </c>
      <c r="G11" s="39">
        <v>0</v>
      </c>
      <c r="H11" s="41">
        <v>0</v>
      </c>
      <c r="I11" s="100">
        <f t="shared" si="2"/>
        <v>7361.25</v>
      </c>
      <c r="J11" s="17"/>
      <c r="K11" s="63">
        <f t="shared" si="3"/>
        <v>42620</v>
      </c>
      <c r="L11" s="15">
        <f t="shared" si="7"/>
        <v>769</v>
      </c>
      <c r="M11" s="15">
        <f t="shared" si="8"/>
        <v>340</v>
      </c>
      <c r="N11" s="78">
        <f t="shared" si="4"/>
        <v>85</v>
      </c>
      <c r="O11" s="102">
        <f t="shared" si="5"/>
        <v>1194</v>
      </c>
      <c r="P11" s="27"/>
      <c r="Q11" s="105">
        <f t="shared" si="6"/>
        <v>42620</v>
      </c>
      <c r="R11" s="86">
        <v>6</v>
      </c>
      <c r="S11" s="83"/>
      <c r="T11" s="5"/>
      <c r="U11" s="6"/>
      <c r="V11" s="3"/>
      <c r="W11" s="6">
        <v>3</v>
      </c>
      <c r="X11" s="83"/>
      <c r="Y11" s="5"/>
      <c r="Z11" s="6">
        <f t="shared" si="0"/>
        <v>3</v>
      </c>
      <c r="AA11" s="3"/>
    </row>
    <row r="12" spans="1:29" ht="18.75" thickBot="1" x14ac:dyDescent="0.3">
      <c r="A12" s="120">
        <v>252</v>
      </c>
      <c r="B12" s="110">
        <v>42621</v>
      </c>
      <c r="C12" s="37">
        <v>4702.5</v>
      </c>
      <c r="D12" s="40">
        <v>1110</v>
      </c>
      <c r="E12" s="98">
        <v>315</v>
      </c>
      <c r="F12" s="100">
        <f t="shared" si="1"/>
        <v>6127.5</v>
      </c>
      <c r="G12" s="39">
        <v>1950</v>
      </c>
      <c r="H12" s="41">
        <v>0</v>
      </c>
      <c r="I12" s="100">
        <f t="shared" si="2"/>
        <v>8077.5</v>
      </c>
      <c r="J12" s="17"/>
      <c r="K12" s="63">
        <f t="shared" si="3"/>
        <v>42621</v>
      </c>
      <c r="L12" s="15">
        <f t="shared" si="7"/>
        <v>627</v>
      </c>
      <c r="M12" s="15">
        <f t="shared" si="8"/>
        <v>296</v>
      </c>
      <c r="N12" s="78">
        <f t="shared" si="4"/>
        <v>84</v>
      </c>
      <c r="O12" s="102">
        <f t="shared" si="5"/>
        <v>1007</v>
      </c>
      <c r="P12" s="27"/>
      <c r="Q12" s="105">
        <f t="shared" si="6"/>
        <v>42621</v>
      </c>
      <c r="R12" s="86">
        <v>6</v>
      </c>
      <c r="S12" s="83"/>
      <c r="T12" s="5"/>
      <c r="U12" s="6"/>
      <c r="V12" s="3"/>
      <c r="W12" s="6">
        <v>3</v>
      </c>
      <c r="X12" s="83"/>
      <c r="Y12" s="5"/>
      <c r="Z12" s="6">
        <f t="shared" si="0"/>
        <v>3</v>
      </c>
      <c r="AA12" s="3"/>
    </row>
    <row r="13" spans="1:29" ht="18.75" thickBot="1" x14ac:dyDescent="0.3">
      <c r="A13" s="120">
        <v>253</v>
      </c>
      <c r="B13" s="110">
        <v>42622</v>
      </c>
      <c r="C13" s="37">
        <v>4845</v>
      </c>
      <c r="D13" s="40">
        <v>1162.5</v>
      </c>
      <c r="E13" s="98">
        <v>348.75</v>
      </c>
      <c r="F13" s="100">
        <f t="shared" si="1"/>
        <v>6356.25</v>
      </c>
      <c r="G13" s="39">
        <v>0</v>
      </c>
      <c r="H13" s="41">
        <v>0</v>
      </c>
      <c r="I13" s="100">
        <f t="shared" si="2"/>
        <v>6356.25</v>
      </c>
      <c r="J13" s="17"/>
      <c r="K13" s="63">
        <f t="shared" si="3"/>
        <v>42622</v>
      </c>
      <c r="L13" s="15">
        <f t="shared" si="7"/>
        <v>646</v>
      </c>
      <c r="M13" s="15">
        <f t="shared" si="8"/>
        <v>310</v>
      </c>
      <c r="N13" s="78">
        <f t="shared" si="4"/>
        <v>93</v>
      </c>
      <c r="O13" s="102">
        <f t="shared" si="5"/>
        <v>1049</v>
      </c>
      <c r="P13" s="27"/>
      <c r="Q13" s="105">
        <f t="shared" si="6"/>
        <v>42622</v>
      </c>
      <c r="R13" s="86">
        <v>6</v>
      </c>
      <c r="S13" s="83"/>
      <c r="T13" s="5"/>
      <c r="U13" s="6"/>
      <c r="V13" s="3"/>
      <c r="W13" s="6">
        <v>3</v>
      </c>
      <c r="X13" s="83"/>
      <c r="Y13" s="5"/>
      <c r="Z13" s="6">
        <f t="shared" si="0"/>
        <v>3</v>
      </c>
      <c r="AA13" s="3"/>
    </row>
    <row r="14" spans="1:29" ht="18.75" thickBot="1" x14ac:dyDescent="0.3">
      <c r="A14" s="120">
        <v>254</v>
      </c>
      <c r="B14" s="110">
        <v>42623</v>
      </c>
      <c r="C14" s="37">
        <v>4897.5</v>
      </c>
      <c r="D14" s="40">
        <v>870</v>
      </c>
      <c r="E14" s="98">
        <v>112.5</v>
      </c>
      <c r="F14" s="100">
        <f t="shared" si="1"/>
        <v>5880</v>
      </c>
      <c r="G14" s="39">
        <v>0</v>
      </c>
      <c r="H14" s="41">
        <v>0</v>
      </c>
      <c r="I14" s="100">
        <f t="shared" si="2"/>
        <v>5880</v>
      </c>
      <c r="J14" s="17"/>
      <c r="K14" s="63">
        <f t="shared" si="3"/>
        <v>42623</v>
      </c>
      <c r="L14" s="15">
        <f t="shared" si="7"/>
        <v>653</v>
      </c>
      <c r="M14" s="15">
        <f t="shared" si="8"/>
        <v>232</v>
      </c>
      <c r="N14" s="78">
        <f t="shared" si="4"/>
        <v>30</v>
      </c>
      <c r="O14" s="102">
        <f t="shared" si="5"/>
        <v>915</v>
      </c>
      <c r="P14" s="27"/>
      <c r="Q14" s="105">
        <f t="shared" si="6"/>
        <v>42623</v>
      </c>
      <c r="R14" s="86">
        <v>6</v>
      </c>
      <c r="S14" s="83"/>
      <c r="T14" s="5"/>
      <c r="U14" s="6"/>
      <c r="V14" s="3"/>
      <c r="W14" s="6">
        <v>3</v>
      </c>
      <c r="X14" s="83"/>
      <c r="Y14" s="5"/>
      <c r="Z14" s="6">
        <f t="shared" si="0"/>
        <v>3</v>
      </c>
      <c r="AA14" s="3"/>
    </row>
    <row r="15" spans="1:29" ht="18.75" thickBot="1" x14ac:dyDescent="0.3">
      <c r="A15" s="120">
        <v>255</v>
      </c>
      <c r="B15" s="110">
        <v>42624</v>
      </c>
      <c r="C15" s="37">
        <v>4072.5</v>
      </c>
      <c r="D15" s="40">
        <v>457.5</v>
      </c>
      <c r="E15" s="98">
        <v>0</v>
      </c>
      <c r="F15" s="100">
        <f t="shared" si="1"/>
        <v>4530</v>
      </c>
      <c r="G15" s="39">
        <v>0</v>
      </c>
      <c r="H15" s="41">
        <v>0</v>
      </c>
      <c r="I15" s="100">
        <f t="shared" si="2"/>
        <v>4530</v>
      </c>
      <c r="J15" s="17"/>
      <c r="K15" s="63">
        <f t="shared" si="3"/>
        <v>42624</v>
      </c>
      <c r="L15" s="15">
        <f t="shared" si="7"/>
        <v>543</v>
      </c>
      <c r="M15" s="15">
        <f t="shared" si="8"/>
        <v>122</v>
      </c>
      <c r="N15" s="78">
        <f t="shared" si="4"/>
        <v>0</v>
      </c>
      <c r="O15" s="102">
        <f t="shared" si="5"/>
        <v>665</v>
      </c>
      <c r="P15" s="27"/>
      <c r="Q15" s="105">
        <f t="shared" si="6"/>
        <v>42624</v>
      </c>
      <c r="R15" s="86">
        <v>6</v>
      </c>
      <c r="S15" s="83"/>
      <c r="T15" s="5"/>
      <c r="U15" s="6"/>
      <c r="V15" s="3"/>
      <c r="W15" s="6">
        <v>3</v>
      </c>
      <c r="X15" s="83"/>
      <c r="Y15" s="5"/>
      <c r="Z15" s="6">
        <f t="shared" si="0"/>
        <v>3</v>
      </c>
      <c r="AA15" s="3"/>
    </row>
    <row r="16" spans="1:29" ht="18.75" thickBot="1" x14ac:dyDescent="0.3">
      <c r="A16" s="120">
        <v>256</v>
      </c>
      <c r="B16" s="110">
        <v>42625</v>
      </c>
      <c r="C16" s="37">
        <v>4065</v>
      </c>
      <c r="D16" s="40">
        <v>915</v>
      </c>
      <c r="E16" s="98">
        <v>333.75</v>
      </c>
      <c r="F16" s="100">
        <f t="shared" si="1"/>
        <v>5313.75</v>
      </c>
      <c r="G16" s="39">
        <v>0</v>
      </c>
      <c r="H16" s="41">
        <v>0</v>
      </c>
      <c r="I16" s="100">
        <f t="shared" si="2"/>
        <v>5313.75</v>
      </c>
      <c r="J16" s="17"/>
      <c r="K16" s="63">
        <f t="shared" si="3"/>
        <v>42625</v>
      </c>
      <c r="L16" s="15">
        <f t="shared" si="7"/>
        <v>542</v>
      </c>
      <c r="M16" s="15">
        <f t="shared" si="8"/>
        <v>244</v>
      </c>
      <c r="N16" s="78">
        <f t="shared" si="4"/>
        <v>89</v>
      </c>
      <c r="O16" s="102">
        <f t="shared" si="5"/>
        <v>875</v>
      </c>
      <c r="P16" s="27"/>
      <c r="Q16" s="105">
        <f t="shared" si="6"/>
        <v>42625</v>
      </c>
      <c r="R16" s="86">
        <v>6</v>
      </c>
      <c r="S16" s="83"/>
      <c r="T16" s="5"/>
      <c r="U16" s="6"/>
      <c r="V16" s="3"/>
      <c r="W16" s="6">
        <v>3</v>
      </c>
      <c r="X16" s="83"/>
      <c r="Y16" s="5"/>
      <c r="Z16" s="6">
        <f t="shared" si="0"/>
        <v>3</v>
      </c>
      <c r="AA16" s="3"/>
    </row>
    <row r="17" spans="1:27" ht="18.75" thickBot="1" x14ac:dyDescent="0.3">
      <c r="A17" s="120">
        <v>257</v>
      </c>
      <c r="B17" s="110">
        <v>42626</v>
      </c>
      <c r="C17" s="37">
        <v>3397.5</v>
      </c>
      <c r="D17" s="40">
        <v>817.5</v>
      </c>
      <c r="E17" s="98">
        <v>270</v>
      </c>
      <c r="F17" s="100">
        <f t="shared" si="1"/>
        <v>4485</v>
      </c>
      <c r="G17" s="39">
        <v>0</v>
      </c>
      <c r="H17" s="41">
        <v>0</v>
      </c>
      <c r="I17" s="100">
        <f t="shared" si="2"/>
        <v>4485</v>
      </c>
      <c r="J17" s="17"/>
      <c r="K17" s="63">
        <f t="shared" si="3"/>
        <v>42626</v>
      </c>
      <c r="L17" s="15">
        <f t="shared" si="7"/>
        <v>453</v>
      </c>
      <c r="M17" s="15">
        <f t="shared" si="8"/>
        <v>218</v>
      </c>
      <c r="N17" s="78">
        <f t="shared" si="4"/>
        <v>72</v>
      </c>
      <c r="O17" s="102">
        <f t="shared" si="5"/>
        <v>743</v>
      </c>
      <c r="P17" s="27"/>
      <c r="Q17" s="105">
        <f t="shared" si="6"/>
        <v>42626</v>
      </c>
      <c r="R17" s="86">
        <v>5</v>
      </c>
      <c r="S17" s="83"/>
      <c r="T17" s="5"/>
      <c r="U17" s="6"/>
      <c r="V17" s="3"/>
      <c r="W17" s="6">
        <v>3</v>
      </c>
      <c r="X17" s="83"/>
      <c r="Y17" s="5"/>
      <c r="Z17" s="6">
        <f t="shared" si="0"/>
        <v>3</v>
      </c>
      <c r="AA17" s="3"/>
    </row>
    <row r="18" spans="1:27" ht="18.75" thickBot="1" x14ac:dyDescent="0.3">
      <c r="A18" s="120">
        <v>258</v>
      </c>
      <c r="B18" s="110">
        <v>42627</v>
      </c>
      <c r="C18" s="37">
        <v>3637.5</v>
      </c>
      <c r="D18" s="40">
        <v>727.5</v>
      </c>
      <c r="E18" s="98">
        <v>225</v>
      </c>
      <c r="F18" s="100">
        <f t="shared" si="1"/>
        <v>4590</v>
      </c>
      <c r="G18" s="39">
        <v>0</v>
      </c>
      <c r="H18" s="41">
        <v>0</v>
      </c>
      <c r="I18" s="100">
        <f t="shared" si="2"/>
        <v>4590</v>
      </c>
      <c r="J18" s="17"/>
      <c r="K18" s="63">
        <f t="shared" si="3"/>
        <v>42627</v>
      </c>
      <c r="L18" s="15">
        <f t="shared" si="7"/>
        <v>485</v>
      </c>
      <c r="M18" s="15">
        <f t="shared" si="8"/>
        <v>194</v>
      </c>
      <c r="N18" s="78">
        <f t="shared" si="4"/>
        <v>60</v>
      </c>
      <c r="O18" s="102">
        <f t="shared" si="5"/>
        <v>739</v>
      </c>
      <c r="P18" s="27"/>
      <c r="Q18" s="105">
        <f t="shared" si="6"/>
        <v>42627</v>
      </c>
      <c r="R18" s="86">
        <v>4</v>
      </c>
      <c r="S18" s="83"/>
      <c r="T18" s="5"/>
      <c r="U18" s="6"/>
      <c r="V18" s="3"/>
      <c r="W18" s="6">
        <v>2</v>
      </c>
      <c r="X18" s="83"/>
      <c r="Y18" s="5"/>
      <c r="Z18" s="6">
        <f t="shared" si="0"/>
        <v>2</v>
      </c>
      <c r="AA18" s="3"/>
    </row>
    <row r="19" spans="1:27" ht="18.75" thickBot="1" x14ac:dyDescent="0.3">
      <c r="A19" s="120">
        <v>259</v>
      </c>
      <c r="B19" s="110">
        <v>42628</v>
      </c>
      <c r="C19" s="37">
        <v>3352.5</v>
      </c>
      <c r="D19" s="40">
        <v>930</v>
      </c>
      <c r="E19" s="98">
        <v>228.75</v>
      </c>
      <c r="F19" s="100">
        <f t="shared" si="1"/>
        <v>4511.25</v>
      </c>
      <c r="G19" s="39">
        <v>12250</v>
      </c>
      <c r="H19" s="41">
        <v>0</v>
      </c>
      <c r="I19" s="100">
        <f t="shared" si="2"/>
        <v>16761.25</v>
      </c>
      <c r="J19" s="17"/>
      <c r="K19" s="63">
        <f t="shared" si="3"/>
        <v>42628</v>
      </c>
      <c r="L19" s="15">
        <f t="shared" si="7"/>
        <v>447</v>
      </c>
      <c r="M19" s="15">
        <f t="shared" si="8"/>
        <v>248</v>
      </c>
      <c r="N19" s="78">
        <f t="shared" si="4"/>
        <v>61</v>
      </c>
      <c r="O19" s="102">
        <f t="shared" si="5"/>
        <v>756</v>
      </c>
      <c r="P19" s="27"/>
      <c r="Q19" s="105">
        <f t="shared" si="6"/>
        <v>42628</v>
      </c>
      <c r="R19" s="86">
        <v>4</v>
      </c>
      <c r="S19" s="83"/>
      <c r="T19" s="5"/>
      <c r="U19" s="6"/>
      <c r="V19" s="3"/>
      <c r="W19" s="6">
        <v>2</v>
      </c>
      <c r="X19" s="83"/>
      <c r="Y19" s="5"/>
      <c r="Z19" s="6">
        <f t="shared" si="0"/>
        <v>2</v>
      </c>
      <c r="AA19" s="3"/>
    </row>
    <row r="20" spans="1:27" ht="18.75" thickBot="1" x14ac:dyDescent="0.3">
      <c r="A20" s="120">
        <v>260</v>
      </c>
      <c r="B20" s="110">
        <v>42629</v>
      </c>
      <c r="C20" s="37">
        <v>3217.5</v>
      </c>
      <c r="D20" s="40">
        <v>300</v>
      </c>
      <c r="E20" s="98">
        <v>93.75</v>
      </c>
      <c r="F20" s="100">
        <f t="shared" si="1"/>
        <v>3611.25</v>
      </c>
      <c r="G20" s="39">
        <v>0</v>
      </c>
      <c r="H20" s="41">
        <v>0</v>
      </c>
      <c r="I20" s="100">
        <f t="shared" si="2"/>
        <v>3611.25</v>
      </c>
      <c r="J20" s="17"/>
      <c r="K20" s="63">
        <f t="shared" si="3"/>
        <v>42629</v>
      </c>
      <c r="L20" s="15">
        <f t="shared" si="7"/>
        <v>429</v>
      </c>
      <c r="M20" s="15">
        <f t="shared" si="8"/>
        <v>80</v>
      </c>
      <c r="N20" s="78">
        <f t="shared" si="4"/>
        <v>25</v>
      </c>
      <c r="O20" s="102">
        <f t="shared" si="5"/>
        <v>534</v>
      </c>
      <c r="P20" s="27"/>
      <c r="Q20" s="105">
        <f t="shared" si="6"/>
        <v>42629</v>
      </c>
      <c r="R20" s="86">
        <v>4</v>
      </c>
      <c r="S20" s="83"/>
      <c r="T20" s="5"/>
      <c r="U20" s="6"/>
      <c r="V20" s="3"/>
      <c r="W20" s="6">
        <v>2</v>
      </c>
      <c r="X20" s="83"/>
      <c r="Y20" s="5"/>
      <c r="Z20" s="6">
        <f t="shared" si="0"/>
        <v>2</v>
      </c>
      <c r="AA20" s="3"/>
    </row>
    <row r="21" spans="1:27" ht="18.75" thickBot="1" x14ac:dyDescent="0.3">
      <c r="A21" s="120">
        <v>261</v>
      </c>
      <c r="B21" s="110">
        <v>42630</v>
      </c>
      <c r="C21" s="37">
        <v>2002.5</v>
      </c>
      <c r="D21" s="40">
        <v>240</v>
      </c>
      <c r="E21" s="98">
        <v>60</v>
      </c>
      <c r="F21" s="100">
        <f t="shared" si="1"/>
        <v>2302.5</v>
      </c>
      <c r="G21" s="39">
        <v>0</v>
      </c>
      <c r="H21" s="41">
        <v>0</v>
      </c>
      <c r="I21" s="100">
        <f t="shared" si="2"/>
        <v>2302.5</v>
      </c>
      <c r="J21" s="17"/>
      <c r="K21" s="63">
        <f t="shared" si="3"/>
        <v>42630</v>
      </c>
      <c r="L21" s="15">
        <f t="shared" si="7"/>
        <v>267</v>
      </c>
      <c r="M21" s="15">
        <f t="shared" si="8"/>
        <v>64</v>
      </c>
      <c r="N21" s="78">
        <f t="shared" si="4"/>
        <v>16</v>
      </c>
      <c r="O21" s="102">
        <f t="shared" si="5"/>
        <v>347</v>
      </c>
      <c r="P21" s="27"/>
      <c r="Q21" s="105">
        <f t="shared" si="6"/>
        <v>42630</v>
      </c>
      <c r="R21" s="86">
        <v>3</v>
      </c>
      <c r="S21" s="83"/>
      <c r="T21" s="5"/>
      <c r="U21" s="6"/>
      <c r="V21" s="3"/>
      <c r="W21" s="6">
        <v>2</v>
      </c>
      <c r="X21" s="83"/>
      <c r="Y21" s="5"/>
      <c r="Z21" s="6">
        <f t="shared" si="0"/>
        <v>2</v>
      </c>
      <c r="AA21" s="3"/>
    </row>
    <row r="22" spans="1:27" ht="18.75" thickBot="1" x14ac:dyDescent="0.3">
      <c r="A22" s="120">
        <v>262</v>
      </c>
      <c r="B22" s="110">
        <v>42631</v>
      </c>
      <c r="C22" s="37">
        <v>2520</v>
      </c>
      <c r="D22" s="40">
        <v>322.5</v>
      </c>
      <c r="E22" s="98">
        <v>0</v>
      </c>
      <c r="F22" s="100">
        <f t="shared" si="1"/>
        <v>2842.5</v>
      </c>
      <c r="G22" s="39">
        <v>0</v>
      </c>
      <c r="H22" s="41">
        <v>0</v>
      </c>
      <c r="I22" s="100">
        <f t="shared" si="2"/>
        <v>2842.5</v>
      </c>
      <c r="J22" s="17"/>
      <c r="K22" s="63">
        <f t="shared" si="3"/>
        <v>42631</v>
      </c>
      <c r="L22" s="15">
        <f t="shared" si="7"/>
        <v>336</v>
      </c>
      <c r="M22" s="15">
        <f t="shared" si="8"/>
        <v>86</v>
      </c>
      <c r="N22" s="78">
        <f t="shared" si="4"/>
        <v>0</v>
      </c>
      <c r="O22" s="102">
        <f t="shared" si="5"/>
        <v>422</v>
      </c>
      <c r="P22" s="27"/>
      <c r="Q22" s="105">
        <f t="shared" si="6"/>
        <v>42631</v>
      </c>
      <c r="R22" s="86">
        <v>3</v>
      </c>
      <c r="S22" s="83"/>
      <c r="T22" s="5"/>
      <c r="U22" s="6"/>
      <c r="V22" s="3"/>
      <c r="W22" s="6">
        <v>2</v>
      </c>
      <c r="X22" s="83"/>
      <c r="Y22" s="5"/>
      <c r="Z22" s="6">
        <f t="shared" si="0"/>
        <v>2</v>
      </c>
      <c r="AA22" s="3"/>
    </row>
    <row r="23" spans="1:27" ht="18.75" thickBot="1" x14ac:dyDescent="0.3">
      <c r="A23" s="120">
        <v>263</v>
      </c>
      <c r="B23" s="110">
        <v>42632</v>
      </c>
      <c r="C23" s="37">
        <v>5985</v>
      </c>
      <c r="D23" s="40">
        <v>1005</v>
      </c>
      <c r="E23" s="98">
        <v>367.5</v>
      </c>
      <c r="F23" s="100">
        <f t="shared" si="1"/>
        <v>7357.5</v>
      </c>
      <c r="G23" s="39">
        <v>0</v>
      </c>
      <c r="H23" s="41">
        <v>0</v>
      </c>
      <c r="I23" s="100">
        <f t="shared" si="2"/>
        <v>7357.5</v>
      </c>
      <c r="J23" s="17"/>
      <c r="K23" s="63">
        <f t="shared" si="3"/>
        <v>42632</v>
      </c>
      <c r="L23" s="15">
        <f t="shared" si="7"/>
        <v>798</v>
      </c>
      <c r="M23" s="15">
        <f t="shared" si="8"/>
        <v>268</v>
      </c>
      <c r="N23" s="78">
        <f t="shared" si="4"/>
        <v>98</v>
      </c>
      <c r="O23" s="102">
        <f t="shared" si="5"/>
        <v>1164</v>
      </c>
      <c r="P23" s="27"/>
      <c r="Q23" s="105">
        <f t="shared" si="6"/>
        <v>42632</v>
      </c>
      <c r="R23" s="86">
        <v>6</v>
      </c>
      <c r="S23" s="83"/>
      <c r="T23" s="5"/>
      <c r="U23" s="6"/>
      <c r="V23" s="3"/>
      <c r="W23" s="6">
        <v>4</v>
      </c>
      <c r="X23" s="83"/>
      <c r="Y23" s="5"/>
      <c r="Z23" s="6">
        <f t="shared" si="0"/>
        <v>4</v>
      </c>
      <c r="AA23" s="3"/>
    </row>
    <row r="24" spans="1:27" ht="18.75" thickBot="1" x14ac:dyDescent="0.3">
      <c r="A24" s="120">
        <v>264</v>
      </c>
      <c r="B24" s="110">
        <v>42633</v>
      </c>
      <c r="C24" s="37">
        <v>5032.5</v>
      </c>
      <c r="D24" s="40">
        <v>982.5</v>
      </c>
      <c r="E24" s="98">
        <v>356.25</v>
      </c>
      <c r="F24" s="100">
        <f t="shared" si="1"/>
        <v>6371.25</v>
      </c>
      <c r="G24" s="39">
        <v>0</v>
      </c>
      <c r="H24" s="41">
        <v>0</v>
      </c>
      <c r="I24" s="100">
        <f t="shared" si="2"/>
        <v>6371.25</v>
      </c>
      <c r="J24" s="17"/>
      <c r="K24" s="63">
        <f t="shared" si="3"/>
        <v>42633</v>
      </c>
      <c r="L24" s="15">
        <f t="shared" si="7"/>
        <v>671</v>
      </c>
      <c r="M24" s="15">
        <f t="shared" si="8"/>
        <v>262</v>
      </c>
      <c r="N24" s="78">
        <f t="shared" si="4"/>
        <v>95</v>
      </c>
      <c r="O24" s="102">
        <f t="shared" si="5"/>
        <v>1028</v>
      </c>
      <c r="P24" s="27"/>
      <c r="Q24" s="105">
        <f t="shared" si="6"/>
        <v>42633</v>
      </c>
      <c r="R24" s="86">
        <v>7</v>
      </c>
      <c r="S24" s="83"/>
      <c r="T24" s="5"/>
      <c r="U24" s="6"/>
      <c r="V24" s="3"/>
      <c r="W24" s="6">
        <v>4</v>
      </c>
      <c r="X24" s="83"/>
      <c r="Y24" s="5"/>
      <c r="Z24" s="6">
        <f t="shared" si="0"/>
        <v>4</v>
      </c>
      <c r="AA24" s="3"/>
    </row>
    <row r="25" spans="1:27" ht="18.75" thickBot="1" x14ac:dyDescent="0.3">
      <c r="A25" s="120">
        <v>265</v>
      </c>
      <c r="B25" s="110">
        <v>42634</v>
      </c>
      <c r="C25" s="37">
        <v>6727.5</v>
      </c>
      <c r="D25" s="40">
        <v>1162.5</v>
      </c>
      <c r="E25" s="98">
        <v>382.5</v>
      </c>
      <c r="F25" s="100">
        <f t="shared" si="1"/>
        <v>8272.5</v>
      </c>
      <c r="G25" s="39">
        <v>1850</v>
      </c>
      <c r="H25" s="41">
        <v>0</v>
      </c>
      <c r="I25" s="100">
        <f t="shared" si="2"/>
        <v>10122.5</v>
      </c>
      <c r="J25" s="17"/>
      <c r="K25" s="63">
        <f t="shared" si="3"/>
        <v>42634</v>
      </c>
      <c r="L25" s="15">
        <f t="shared" si="7"/>
        <v>897</v>
      </c>
      <c r="M25" s="15">
        <f t="shared" si="8"/>
        <v>310</v>
      </c>
      <c r="N25" s="78">
        <f t="shared" si="4"/>
        <v>102</v>
      </c>
      <c r="O25" s="102">
        <f t="shared" si="5"/>
        <v>1309</v>
      </c>
      <c r="P25" s="27"/>
      <c r="Q25" s="105">
        <f t="shared" si="6"/>
        <v>42634</v>
      </c>
      <c r="R25" s="86">
        <v>8</v>
      </c>
      <c r="S25" s="83"/>
      <c r="T25" s="5"/>
      <c r="U25" s="6"/>
      <c r="V25" s="3"/>
      <c r="W25" s="6">
        <v>4</v>
      </c>
      <c r="X25" s="83"/>
      <c r="Y25" s="5"/>
      <c r="Z25" s="6">
        <f t="shared" si="0"/>
        <v>4</v>
      </c>
      <c r="AA25" s="3"/>
    </row>
    <row r="26" spans="1:27" ht="18.75" thickBot="1" x14ac:dyDescent="0.3">
      <c r="A26" s="120">
        <v>266</v>
      </c>
      <c r="B26" s="110">
        <v>42635</v>
      </c>
      <c r="C26" s="37">
        <v>6397.5</v>
      </c>
      <c r="D26" s="40">
        <v>1597.5</v>
      </c>
      <c r="E26" s="98">
        <v>435</v>
      </c>
      <c r="F26" s="100">
        <f t="shared" si="1"/>
        <v>8430</v>
      </c>
      <c r="G26" s="39">
        <v>5250</v>
      </c>
      <c r="H26" s="41">
        <v>0</v>
      </c>
      <c r="I26" s="100">
        <f t="shared" si="2"/>
        <v>13680</v>
      </c>
      <c r="J26" s="17"/>
      <c r="K26" s="63">
        <f t="shared" si="3"/>
        <v>42635</v>
      </c>
      <c r="L26" s="15">
        <f t="shared" si="7"/>
        <v>853</v>
      </c>
      <c r="M26" s="15">
        <f t="shared" si="8"/>
        <v>426</v>
      </c>
      <c r="N26" s="78">
        <f t="shared" si="4"/>
        <v>116</v>
      </c>
      <c r="O26" s="102">
        <f t="shared" si="5"/>
        <v>1395</v>
      </c>
      <c r="P26" s="27"/>
      <c r="Q26" s="105">
        <f t="shared" si="6"/>
        <v>42635</v>
      </c>
      <c r="R26" s="86">
        <v>8</v>
      </c>
      <c r="S26" s="83"/>
      <c r="T26" s="5"/>
      <c r="U26" s="6"/>
      <c r="V26" s="3"/>
      <c r="W26" s="6">
        <v>4</v>
      </c>
      <c r="X26" s="83"/>
      <c r="Y26" s="5"/>
      <c r="Z26" s="6">
        <f t="shared" si="0"/>
        <v>4</v>
      </c>
      <c r="AA26" s="3"/>
    </row>
    <row r="27" spans="1:27" ht="18.75" thickBot="1" x14ac:dyDescent="0.3">
      <c r="A27" s="120">
        <v>267</v>
      </c>
      <c r="B27" s="110">
        <v>42636</v>
      </c>
      <c r="C27" s="37">
        <v>5332.5</v>
      </c>
      <c r="D27" s="40">
        <v>1027.5</v>
      </c>
      <c r="E27" s="98">
        <v>281.25</v>
      </c>
      <c r="F27" s="100">
        <f t="shared" si="1"/>
        <v>6641.25</v>
      </c>
      <c r="G27" s="39">
        <v>0</v>
      </c>
      <c r="H27" s="41">
        <v>0</v>
      </c>
      <c r="I27" s="100">
        <f t="shared" si="2"/>
        <v>6641.25</v>
      </c>
      <c r="J27" s="17"/>
      <c r="K27" s="63">
        <f t="shared" si="3"/>
        <v>42636</v>
      </c>
      <c r="L27" s="15">
        <f t="shared" si="7"/>
        <v>711</v>
      </c>
      <c r="M27" s="15">
        <f t="shared" si="8"/>
        <v>274</v>
      </c>
      <c r="N27" s="78">
        <f t="shared" si="4"/>
        <v>75</v>
      </c>
      <c r="O27" s="102">
        <f t="shared" si="5"/>
        <v>1060</v>
      </c>
      <c r="P27" s="27"/>
      <c r="Q27" s="105">
        <f t="shared" si="6"/>
        <v>42636</v>
      </c>
      <c r="R27" s="86">
        <v>8</v>
      </c>
      <c r="S27" s="83"/>
      <c r="T27" s="5"/>
      <c r="U27" s="6"/>
      <c r="V27" s="3"/>
      <c r="W27" s="6">
        <v>4</v>
      </c>
      <c r="X27" s="83"/>
      <c r="Y27" s="5"/>
      <c r="Z27" s="6">
        <f t="shared" si="0"/>
        <v>4</v>
      </c>
      <c r="AA27" s="3"/>
    </row>
    <row r="28" spans="1:27" ht="18.75" thickBot="1" x14ac:dyDescent="0.3">
      <c r="A28" s="120">
        <v>268</v>
      </c>
      <c r="B28" s="110">
        <v>42637</v>
      </c>
      <c r="C28" s="37">
        <v>4192.5</v>
      </c>
      <c r="D28" s="40">
        <v>525</v>
      </c>
      <c r="E28" s="98">
        <v>131.25</v>
      </c>
      <c r="F28" s="100">
        <f t="shared" si="1"/>
        <v>4848.75</v>
      </c>
      <c r="G28" s="39">
        <v>0</v>
      </c>
      <c r="H28" s="41">
        <v>0</v>
      </c>
      <c r="I28" s="100">
        <f t="shared" si="2"/>
        <v>4848.75</v>
      </c>
      <c r="J28" s="17"/>
      <c r="K28" s="63">
        <f t="shared" si="3"/>
        <v>42637</v>
      </c>
      <c r="L28" s="15">
        <f t="shared" si="7"/>
        <v>559</v>
      </c>
      <c r="M28" s="15">
        <f t="shared" si="8"/>
        <v>140</v>
      </c>
      <c r="N28" s="78">
        <f t="shared" si="4"/>
        <v>35</v>
      </c>
      <c r="O28" s="102">
        <f t="shared" si="5"/>
        <v>734</v>
      </c>
      <c r="P28" s="27"/>
      <c r="Q28" s="105">
        <f t="shared" si="6"/>
        <v>42637</v>
      </c>
      <c r="R28" s="86">
        <v>6</v>
      </c>
      <c r="S28" s="83"/>
      <c r="T28" s="5"/>
      <c r="U28" s="6"/>
      <c r="V28" s="3"/>
      <c r="W28" s="88">
        <v>4</v>
      </c>
      <c r="X28" s="83"/>
      <c r="Y28" s="5"/>
      <c r="Z28" s="6">
        <f t="shared" si="0"/>
        <v>4</v>
      </c>
      <c r="AA28" s="3"/>
    </row>
    <row r="29" spans="1:27" ht="18.75" thickBot="1" x14ac:dyDescent="0.3">
      <c r="A29" s="120">
        <v>269</v>
      </c>
      <c r="B29" s="110">
        <v>42638</v>
      </c>
      <c r="C29" s="37">
        <v>3420</v>
      </c>
      <c r="D29" s="40">
        <v>405</v>
      </c>
      <c r="E29" s="98">
        <v>0</v>
      </c>
      <c r="F29" s="100">
        <f t="shared" si="1"/>
        <v>3825</v>
      </c>
      <c r="G29" s="39">
        <v>0</v>
      </c>
      <c r="H29" s="41">
        <v>0</v>
      </c>
      <c r="I29" s="100">
        <f t="shared" si="2"/>
        <v>3825</v>
      </c>
      <c r="J29" s="17"/>
      <c r="K29" s="63">
        <f t="shared" si="3"/>
        <v>42638</v>
      </c>
      <c r="L29" s="15">
        <f t="shared" si="7"/>
        <v>456</v>
      </c>
      <c r="M29" s="15">
        <f t="shared" si="8"/>
        <v>108</v>
      </c>
      <c r="N29" s="78">
        <f t="shared" si="4"/>
        <v>0</v>
      </c>
      <c r="O29" s="102">
        <f t="shared" si="5"/>
        <v>564</v>
      </c>
      <c r="P29" s="27"/>
      <c r="Q29" s="105">
        <f t="shared" si="6"/>
        <v>42638</v>
      </c>
      <c r="R29" s="86">
        <v>5</v>
      </c>
      <c r="S29" s="83"/>
      <c r="T29" s="5"/>
      <c r="U29" s="6"/>
      <c r="V29" s="3"/>
      <c r="W29" s="6">
        <v>3</v>
      </c>
      <c r="X29" s="83"/>
      <c r="Y29" s="5"/>
      <c r="Z29" s="6">
        <f t="shared" si="0"/>
        <v>3</v>
      </c>
      <c r="AA29" s="3"/>
    </row>
    <row r="30" spans="1:27" ht="18.75" thickBot="1" x14ac:dyDescent="0.3">
      <c r="A30" s="120">
        <v>270</v>
      </c>
      <c r="B30" s="110">
        <v>42639</v>
      </c>
      <c r="C30" s="37">
        <v>4635</v>
      </c>
      <c r="D30" s="40">
        <v>1260</v>
      </c>
      <c r="E30" s="98">
        <v>322.5</v>
      </c>
      <c r="F30" s="100">
        <f t="shared" si="1"/>
        <v>6217.5</v>
      </c>
      <c r="G30" s="39">
        <v>8750</v>
      </c>
      <c r="H30" s="41">
        <v>0</v>
      </c>
      <c r="I30" s="100">
        <f t="shared" si="2"/>
        <v>14967.5</v>
      </c>
      <c r="J30" s="17"/>
      <c r="K30" s="63">
        <f t="shared" si="3"/>
        <v>42639</v>
      </c>
      <c r="L30" s="15">
        <f t="shared" si="7"/>
        <v>618</v>
      </c>
      <c r="M30" s="15">
        <f t="shared" si="8"/>
        <v>336</v>
      </c>
      <c r="N30" s="78">
        <f t="shared" si="4"/>
        <v>86</v>
      </c>
      <c r="O30" s="102">
        <f t="shared" si="5"/>
        <v>1040</v>
      </c>
      <c r="P30" s="27"/>
      <c r="Q30" s="105">
        <f t="shared" si="6"/>
        <v>42639</v>
      </c>
      <c r="R30" s="86">
        <v>5</v>
      </c>
      <c r="S30" s="83"/>
      <c r="T30" s="5"/>
      <c r="U30" s="6"/>
      <c r="V30" s="3"/>
      <c r="W30" s="6">
        <v>3</v>
      </c>
      <c r="X30" s="83"/>
      <c r="Y30" s="5"/>
      <c r="Z30" s="6">
        <f t="shared" si="0"/>
        <v>3</v>
      </c>
      <c r="AA30" s="3"/>
    </row>
    <row r="31" spans="1:27" ht="18.75" thickBot="1" x14ac:dyDescent="0.3">
      <c r="A31" s="120">
        <v>271</v>
      </c>
      <c r="B31" s="110">
        <v>42640</v>
      </c>
      <c r="C31" s="37">
        <v>5895</v>
      </c>
      <c r="D31" s="40">
        <v>1485</v>
      </c>
      <c r="E31" s="98">
        <v>386.25</v>
      </c>
      <c r="F31" s="100">
        <f t="shared" si="1"/>
        <v>7766.25</v>
      </c>
      <c r="G31" s="39">
        <v>0</v>
      </c>
      <c r="H31" s="41">
        <v>0</v>
      </c>
      <c r="I31" s="100">
        <f t="shared" si="2"/>
        <v>7766.25</v>
      </c>
      <c r="J31" s="17"/>
      <c r="K31" s="63">
        <f t="shared" si="3"/>
        <v>42640</v>
      </c>
      <c r="L31" s="15">
        <f t="shared" si="7"/>
        <v>786</v>
      </c>
      <c r="M31" s="15">
        <f t="shared" si="8"/>
        <v>396</v>
      </c>
      <c r="N31" s="78">
        <f t="shared" si="4"/>
        <v>103</v>
      </c>
      <c r="O31" s="102">
        <f t="shared" si="5"/>
        <v>1285</v>
      </c>
      <c r="P31" s="27"/>
      <c r="Q31" s="105">
        <f t="shared" si="6"/>
        <v>42640</v>
      </c>
      <c r="R31" s="86">
        <v>6</v>
      </c>
      <c r="S31" s="83"/>
      <c r="T31" s="5"/>
      <c r="U31" s="6"/>
      <c r="V31" s="3"/>
      <c r="W31" s="6">
        <v>3</v>
      </c>
      <c r="X31" s="83"/>
      <c r="Y31" s="5"/>
      <c r="Z31" s="6">
        <f t="shared" si="0"/>
        <v>3</v>
      </c>
      <c r="AA31" s="3"/>
    </row>
    <row r="32" spans="1:27" ht="18.75" thickBot="1" x14ac:dyDescent="0.3">
      <c r="A32" s="120">
        <v>272</v>
      </c>
      <c r="B32" s="110">
        <v>42641</v>
      </c>
      <c r="C32" s="37">
        <v>5887.5</v>
      </c>
      <c r="D32" s="40">
        <v>1252.5</v>
      </c>
      <c r="E32" s="98">
        <v>367.5</v>
      </c>
      <c r="F32" s="100">
        <f t="shared" si="1"/>
        <v>7507.5</v>
      </c>
      <c r="G32" s="39">
        <v>12250</v>
      </c>
      <c r="H32" s="41">
        <v>0</v>
      </c>
      <c r="I32" s="100">
        <f t="shared" si="2"/>
        <v>19757.5</v>
      </c>
      <c r="J32" s="17"/>
      <c r="K32" s="63">
        <f t="shared" si="3"/>
        <v>42641</v>
      </c>
      <c r="L32" s="15">
        <f t="shared" si="7"/>
        <v>785</v>
      </c>
      <c r="M32" s="15">
        <f t="shared" si="8"/>
        <v>334</v>
      </c>
      <c r="N32" s="78">
        <f t="shared" si="4"/>
        <v>98</v>
      </c>
      <c r="O32" s="102">
        <f t="shared" si="5"/>
        <v>1217</v>
      </c>
      <c r="P32" s="27"/>
      <c r="Q32" s="105">
        <f t="shared" si="6"/>
        <v>42641</v>
      </c>
      <c r="R32" s="86">
        <v>6</v>
      </c>
      <c r="S32" s="83"/>
      <c r="T32" s="5"/>
      <c r="U32" s="6"/>
      <c r="V32" s="3"/>
      <c r="W32" s="88">
        <v>3</v>
      </c>
      <c r="X32" s="83"/>
      <c r="Y32" s="5"/>
      <c r="Z32" s="6">
        <f t="shared" si="0"/>
        <v>3</v>
      </c>
      <c r="AA32" s="3"/>
    </row>
    <row r="33" spans="1:27" ht="18.75" thickBot="1" x14ac:dyDescent="0.3">
      <c r="A33" s="120">
        <v>273</v>
      </c>
      <c r="B33" s="110">
        <v>42642</v>
      </c>
      <c r="C33" s="37">
        <v>6375</v>
      </c>
      <c r="D33" s="40">
        <v>1342.5</v>
      </c>
      <c r="E33" s="98">
        <v>348.75</v>
      </c>
      <c r="F33" s="100">
        <f t="shared" si="1"/>
        <v>8066.25</v>
      </c>
      <c r="G33" s="39">
        <v>61250</v>
      </c>
      <c r="H33" s="41">
        <v>0</v>
      </c>
      <c r="I33" s="100">
        <f t="shared" si="2"/>
        <v>69316.25</v>
      </c>
      <c r="J33" s="17"/>
      <c r="K33" s="63">
        <f t="shared" si="3"/>
        <v>42642</v>
      </c>
      <c r="L33" s="15">
        <f t="shared" si="7"/>
        <v>850</v>
      </c>
      <c r="M33" s="15">
        <f t="shared" si="8"/>
        <v>358</v>
      </c>
      <c r="N33" s="78">
        <f t="shared" si="4"/>
        <v>93</v>
      </c>
      <c r="O33" s="102">
        <f t="shared" si="5"/>
        <v>1301</v>
      </c>
      <c r="P33" s="27"/>
      <c r="Q33" s="105">
        <f t="shared" si="6"/>
        <v>42642</v>
      </c>
      <c r="R33" s="86">
        <v>8</v>
      </c>
      <c r="S33" s="83"/>
      <c r="T33" s="5"/>
      <c r="U33" s="6"/>
      <c r="V33" s="3"/>
      <c r="W33" s="88">
        <v>4</v>
      </c>
      <c r="X33" s="83"/>
      <c r="Y33" s="5"/>
      <c r="Z33" s="6">
        <f t="shared" si="0"/>
        <v>4</v>
      </c>
      <c r="AA33" s="3"/>
    </row>
    <row r="34" spans="1:27" ht="18.75" thickBot="1" x14ac:dyDescent="0.3">
      <c r="A34" s="120">
        <v>274</v>
      </c>
      <c r="B34" s="110">
        <v>42643</v>
      </c>
      <c r="C34" s="37">
        <v>7770</v>
      </c>
      <c r="D34" s="40">
        <v>1410</v>
      </c>
      <c r="E34" s="98">
        <v>277.5</v>
      </c>
      <c r="F34" s="100">
        <f t="shared" si="1"/>
        <v>9457.5</v>
      </c>
      <c r="G34" s="39">
        <v>17700</v>
      </c>
      <c r="H34" s="41">
        <v>0</v>
      </c>
      <c r="I34" s="100">
        <f t="shared" si="2"/>
        <v>27157.5</v>
      </c>
      <c r="J34" s="17"/>
      <c r="K34" s="63">
        <f t="shared" si="3"/>
        <v>42643</v>
      </c>
      <c r="L34" s="15">
        <f t="shared" si="7"/>
        <v>1036</v>
      </c>
      <c r="M34" s="15">
        <f t="shared" si="8"/>
        <v>376</v>
      </c>
      <c r="N34" s="78">
        <f t="shared" si="4"/>
        <v>74</v>
      </c>
      <c r="O34" s="102">
        <f t="shared" si="5"/>
        <v>1486</v>
      </c>
      <c r="P34" s="27"/>
      <c r="Q34" s="105">
        <f t="shared" si="6"/>
        <v>42643</v>
      </c>
      <c r="R34" s="86">
        <v>8</v>
      </c>
      <c r="S34" s="83"/>
      <c r="T34" s="5"/>
      <c r="U34" s="6"/>
      <c r="V34" s="3"/>
      <c r="W34" s="6">
        <v>4</v>
      </c>
      <c r="X34" s="83"/>
      <c r="Y34" s="5"/>
      <c r="Z34" s="6">
        <f t="shared" si="0"/>
        <v>4</v>
      </c>
      <c r="AA34" s="3"/>
    </row>
    <row r="35" spans="1:27" ht="18.75" thickBot="1" x14ac:dyDescent="0.3">
      <c r="A35" s="120"/>
      <c r="B35" s="110"/>
      <c r="C35" s="39"/>
      <c r="D35" s="40"/>
      <c r="E35" s="38"/>
      <c r="F35" s="101">
        <f t="shared" si="1"/>
        <v>0</v>
      </c>
      <c r="G35" s="43"/>
      <c r="H35" s="44">
        <v>0</v>
      </c>
      <c r="I35" s="100">
        <f t="shared" si="2"/>
        <v>0</v>
      </c>
      <c r="J35" s="17"/>
      <c r="K35" s="63"/>
      <c r="L35" s="15">
        <f t="shared" si="7"/>
        <v>0</v>
      </c>
      <c r="M35" s="15">
        <f>D35/3.75</f>
        <v>0</v>
      </c>
      <c r="N35" s="78">
        <f t="shared" si="4"/>
        <v>0</v>
      </c>
      <c r="O35" s="103">
        <f t="shared" si="5"/>
        <v>0</v>
      </c>
      <c r="P35" s="27"/>
      <c r="Q35" s="105"/>
      <c r="R35" s="86"/>
      <c r="S35" s="83"/>
      <c r="T35" s="5"/>
      <c r="U35" s="6"/>
      <c r="V35" s="3"/>
      <c r="W35" s="6"/>
      <c r="X35" s="45"/>
      <c r="Y35" s="46"/>
      <c r="Z35" s="6">
        <f t="shared" si="0"/>
        <v>0</v>
      </c>
      <c r="AA35" s="3"/>
    </row>
    <row r="36" spans="1:27" ht="18.75" thickBot="1" x14ac:dyDescent="0.3">
      <c r="A36" s="3"/>
      <c r="B36" s="140" t="s">
        <v>9</v>
      </c>
      <c r="C36" s="95">
        <f>SUM(C5:C35)</f>
        <v>143145</v>
      </c>
      <c r="D36" s="96">
        <f>SUM(D5:D35)</f>
        <v>28061.25</v>
      </c>
      <c r="E36" s="96">
        <f>SUM(E5:E35)</f>
        <v>7132.5</v>
      </c>
      <c r="F36" s="113">
        <f t="shared" si="1"/>
        <v>178338.75</v>
      </c>
      <c r="G36" s="114">
        <f>SUM(G5:G35)</f>
        <v>121250</v>
      </c>
      <c r="H36" s="118">
        <f>SUM(H5:H35)</f>
        <v>0</v>
      </c>
      <c r="I36" s="115">
        <f>SUM(I5:I35)</f>
        <v>299588.75</v>
      </c>
      <c r="J36" s="28"/>
      <c r="K36" s="141" t="s">
        <v>9</v>
      </c>
      <c r="L36" s="74">
        <f>SUM(L5:L35)</f>
        <v>19086</v>
      </c>
      <c r="M36" s="75">
        <f>SUM(M5:M35)</f>
        <v>7483</v>
      </c>
      <c r="N36" s="75">
        <f>SUM(N5:N35)</f>
        <v>1902</v>
      </c>
      <c r="O36" s="104">
        <f t="shared" si="5"/>
        <v>28471</v>
      </c>
      <c r="P36" s="29"/>
      <c r="Q36" s="111" t="s">
        <v>9</v>
      </c>
      <c r="R36" s="90">
        <f>SUM(R5:R35)</f>
        <v>174</v>
      </c>
      <c r="S36" s="84">
        <f>SUM(S5:S34)</f>
        <v>0</v>
      </c>
      <c r="T36" s="25">
        <f>SUM(T5:T34)</f>
        <v>0</v>
      </c>
      <c r="U36" s="16">
        <f>SUM(U5:U34)</f>
        <v>0</v>
      </c>
      <c r="V36" s="3"/>
      <c r="W36" s="90">
        <f>SUM(W5:W35)</f>
        <v>93</v>
      </c>
      <c r="X36" s="84">
        <f>SUM(X5:X34)</f>
        <v>0</v>
      </c>
      <c r="Y36" s="25">
        <f>SUM(Y5:Y34)</f>
        <v>0</v>
      </c>
      <c r="Z36" s="16">
        <f>SUM(Z5:Z34)</f>
        <v>93</v>
      </c>
      <c r="AA36" s="3"/>
    </row>
    <row r="37" spans="1:27" ht="19.5" thickTop="1" thickBot="1" x14ac:dyDescent="0.3">
      <c r="A37" s="3"/>
      <c r="B37" s="2"/>
      <c r="C37" s="2"/>
      <c r="D37" s="2"/>
      <c r="E37" s="2"/>
      <c r="F37" s="2"/>
      <c r="G37" s="2"/>
      <c r="H37" s="2"/>
      <c r="I37" s="109">
        <f>SUM(F36:H36)-I36</f>
        <v>0</v>
      </c>
      <c r="J37" s="7"/>
      <c r="K37" s="2"/>
      <c r="L37" s="2"/>
      <c r="M37" s="4"/>
      <c r="N37" s="4"/>
      <c r="O37" s="2"/>
      <c r="P37" s="30"/>
      <c r="Q37" s="2"/>
      <c r="R37" s="2"/>
      <c r="S37" s="2"/>
      <c r="T37" s="2"/>
      <c r="U37" s="2"/>
      <c r="V37" s="3"/>
      <c r="W37" s="2"/>
      <c r="X37" s="2"/>
      <c r="Y37" s="2"/>
      <c r="Z37" s="2"/>
      <c r="AA37" s="3"/>
    </row>
    <row r="38" spans="1:27" ht="19.5" thickTop="1" thickBot="1" x14ac:dyDescent="0.3">
      <c r="A38" s="3"/>
      <c r="B38" s="2"/>
      <c r="C38" s="2"/>
      <c r="D38" s="2"/>
      <c r="E38" s="2"/>
      <c r="F38" s="2"/>
      <c r="G38" s="2"/>
      <c r="H38" s="2"/>
      <c r="I38" s="109">
        <f>I36-'[1]SEP 16'!$AP$36</f>
        <v>0</v>
      </c>
      <c r="J38" s="7"/>
      <c r="K38" s="2"/>
      <c r="L38" s="2"/>
      <c r="M38" s="4"/>
      <c r="N38" s="4"/>
      <c r="O38" s="31"/>
      <c r="P38" s="2"/>
      <c r="Q38" s="2"/>
      <c r="R38" s="2"/>
      <c r="S38" s="2"/>
      <c r="T38" s="2"/>
      <c r="U38" s="3"/>
      <c r="V38" s="2"/>
      <c r="W38" s="2"/>
      <c r="X38" s="2"/>
      <c r="Y38" s="2"/>
      <c r="Z38" s="3"/>
    </row>
    <row r="39" spans="1:27" ht="13.5" customHeight="1" thickTop="1" x14ac:dyDescent="0.25">
      <c r="A39" s="3"/>
      <c r="B39" s="2"/>
      <c r="C39" s="2"/>
      <c r="D39" s="2"/>
      <c r="E39" s="2"/>
      <c r="F39" s="2"/>
      <c r="G39" s="2"/>
      <c r="H39" s="2"/>
      <c r="I39" s="7"/>
      <c r="J39" s="7"/>
      <c r="K39" s="2"/>
      <c r="L39" s="2"/>
      <c r="M39" s="4"/>
      <c r="N39" s="4"/>
      <c r="O39" s="32"/>
      <c r="P39" s="2"/>
      <c r="Q39" s="2"/>
      <c r="R39" s="2"/>
      <c r="S39" s="2"/>
      <c r="T39" s="2"/>
      <c r="U39" s="3"/>
      <c r="V39" s="2"/>
      <c r="W39" s="2"/>
      <c r="X39" s="2"/>
      <c r="Y39" s="2"/>
      <c r="Z39" s="3"/>
    </row>
    <row r="40" spans="1:27" ht="18" x14ac:dyDescent="0.25">
      <c r="A40" s="3"/>
      <c r="B40" s="2"/>
      <c r="C40" s="76" t="s">
        <v>31</v>
      </c>
      <c r="D40" s="77">
        <f>F36/W36</f>
        <v>1917.6209677419354</v>
      </c>
      <c r="E40" s="77"/>
      <c r="F40" s="2"/>
      <c r="G40" s="2"/>
      <c r="H40" s="2"/>
      <c r="I40" s="7"/>
      <c r="J40" s="7"/>
      <c r="K40" s="2"/>
      <c r="L40" s="2"/>
      <c r="M40" s="4"/>
      <c r="N40" s="4"/>
      <c r="O40" s="33"/>
      <c r="P40" s="2"/>
      <c r="Q40" s="2"/>
      <c r="R40" s="2"/>
      <c r="S40" s="2"/>
      <c r="T40" s="2"/>
      <c r="U40" s="3"/>
      <c r="V40" s="2"/>
      <c r="W40" s="2"/>
      <c r="X40" s="2"/>
      <c r="Y40" s="2"/>
      <c r="Z40" s="3"/>
    </row>
    <row r="41" spans="1:27" ht="18" x14ac:dyDescent="0.25">
      <c r="A41" s="3"/>
      <c r="B41" s="2"/>
      <c r="C41" s="2"/>
      <c r="D41" s="2"/>
      <c r="E41" s="2"/>
      <c r="F41" s="2"/>
      <c r="G41" s="2"/>
      <c r="H41" s="2"/>
      <c r="I41" s="7"/>
      <c r="J41" s="7"/>
      <c r="K41" s="2"/>
      <c r="L41" s="2"/>
      <c r="M41" s="4"/>
      <c r="N41" s="4"/>
      <c r="O41" s="2"/>
      <c r="P41" s="2"/>
      <c r="Q41" s="2"/>
      <c r="R41" s="2"/>
      <c r="S41" s="2"/>
      <c r="T41" s="2"/>
      <c r="U41" s="2"/>
      <c r="V41" s="3"/>
      <c r="W41" s="2"/>
      <c r="X41" s="2"/>
      <c r="Y41" s="2"/>
      <c r="Z41" s="2"/>
      <c r="AA41" s="3"/>
    </row>
    <row r="42" spans="1:27" s="10" customFormat="1" ht="18" x14ac:dyDescent="0.25">
      <c r="B42" s="8" t="s">
        <v>10</v>
      </c>
      <c r="C42" s="9"/>
      <c r="D42" s="9"/>
      <c r="E42" s="9"/>
      <c r="F42" s="9"/>
      <c r="G42" s="9"/>
      <c r="H42" s="9"/>
      <c r="I42" s="18"/>
      <c r="J42" s="18"/>
      <c r="K42" s="9"/>
      <c r="L42" s="12" t="s">
        <v>11</v>
      </c>
      <c r="M42" s="9"/>
      <c r="N42" s="9"/>
      <c r="O42" s="9"/>
      <c r="P42" s="9"/>
      <c r="Q42" s="9"/>
      <c r="R42" s="8" t="s">
        <v>12</v>
      </c>
      <c r="S42" s="9"/>
      <c r="T42" s="9"/>
      <c r="U42" s="9"/>
      <c r="V42" s="11"/>
      <c r="W42" s="8" t="s">
        <v>13</v>
      </c>
      <c r="X42" s="8"/>
      <c r="Y42" s="9"/>
      <c r="Z42" s="9"/>
    </row>
    <row r="43" spans="1:27" s="10" customFormat="1" ht="18" x14ac:dyDescent="0.25">
      <c r="B43" s="18"/>
      <c r="C43" s="19">
        <f>SUM(C36:C36)/C44</f>
        <v>4617.5806451612907</v>
      </c>
      <c r="D43" s="19">
        <f>SUM(D36:D36)/D44</f>
        <v>905.20161290322585</v>
      </c>
      <c r="E43" s="19"/>
      <c r="F43" s="19"/>
      <c r="G43" s="19">
        <f>SUM(G36:G36)/G44</f>
        <v>3911.2903225806454</v>
      </c>
      <c r="H43" s="20">
        <f>H36/C44</f>
        <v>0</v>
      </c>
      <c r="I43" s="19">
        <f>SUM(I36:I36)/I44</f>
        <v>9664.1532258064508</v>
      </c>
      <c r="J43" s="19"/>
      <c r="K43" s="18"/>
      <c r="L43" s="19">
        <f>SUM(L36:L36)/L44</f>
        <v>615.67741935483866</v>
      </c>
      <c r="M43" s="19">
        <f>SUM(M36:M36)/M44</f>
        <v>241.38709677419354</v>
      </c>
      <c r="N43" s="19"/>
      <c r="O43" s="19">
        <f>SUM(O36:O36)/O44</f>
        <v>918.41935483870964</v>
      </c>
      <c r="P43" s="19"/>
      <c r="Q43" s="18"/>
      <c r="R43" s="21">
        <f>R36/R44</f>
        <v>5.612903225806452</v>
      </c>
      <c r="S43" s="21">
        <f>S36/S44</f>
        <v>0</v>
      </c>
      <c r="T43" s="21">
        <f>T36/T44</f>
        <v>0</v>
      </c>
      <c r="U43" s="21">
        <f>U36/U44</f>
        <v>0</v>
      </c>
      <c r="V43" s="22"/>
      <c r="W43" s="21">
        <f>W36/W44</f>
        <v>3</v>
      </c>
      <c r="X43" s="21">
        <f>X36/X44</f>
        <v>0</v>
      </c>
      <c r="Y43" s="21">
        <f>Y36/Y44</f>
        <v>0</v>
      </c>
      <c r="Z43" s="21">
        <f>Z36/Z44</f>
        <v>3</v>
      </c>
    </row>
    <row r="44" spans="1:27" s="10" customFormat="1" x14ac:dyDescent="0.2">
      <c r="C44" s="10">
        <v>31</v>
      </c>
      <c r="D44" s="10">
        <v>31</v>
      </c>
      <c r="G44" s="10">
        <v>31</v>
      </c>
      <c r="I44" s="10">
        <v>31</v>
      </c>
      <c r="L44" s="10">
        <v>31</v>
      </c>
      <c r="M44" s="10">
        <v>31</v>
      </c>
      <c r="O44" s="10">
        <v>31</v>
      </c>
      <c r="R44" s="10">
        <v>31</v>
      </c>
      <c r="S44" s="10">
        <v>31</v>
      </c>
      <c r="T44" s="10">
        <v>31</v>
      </c>
      <c r="U44" s="10">
        <v>31</v>
      </c>
      <c r="W44" s="10">
        <v>31</v>
      </c>
      <c r="X44" s="10">
        <v>31</v>
      </c>
      <c r="Y44" s="10">
        <v>31</v>
      </c>
      <c r="Z44" s="10">
        <v>31</v>
      </c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5">
    <mergeCell ref="B1:C1"/>
    <mergeCell ref="L1:M1"/>
    <mergeCell ref="C3:F3"/>
    <mergeCell ref="L3:N3"/>
    <mergeCell ref="R3:W3"/>
  </mergeCells>
  <pageMargins left="0.75" right="0.75" top="1" bottom="1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12</vt:i4>
      </vt:variant>
    </vt:vector>
  </HeadingPairs>
  <TitlesOfParts>
    <vt:vector size="27" baseType="lpstr">
      <vt:lpstr>ENE 16</vt:lpstr>
      <vt:lpstr>FEB 16</vt:lpstr>
      <vt:lpstr>MAR 16</vt:lpstr>
      <vt:lpstr>ABR 16</vt:lpstr>
      <vt:lpstr>MAY 16</vt:lpstr>
      <vt:lpstr>JUN 16</vt:lpstr>
      <vt:lpstr>JUL 16</vt:lpstr>
      <vt:lpstr>AGO 16</vt:lpstr>
      <vt:lpstr>SEP 16</vt:lpstr>
      <vt:lpstr>OCT 16</vt:lpstr>
      <vt:lpstr>NOV 16</vt:lpstr>
      <vt:lpstr>DIC 16</vt:lpstr>
      <vt:lpstr>ESTIMADO ANUAL (3)</vt:lpstr>
      <vt:lpstr>ESTIMADO ANUAL (2)</vt:lpstr>
      <vt:lpstr>ESTIMADO ANUAL</vt:lpstr>
      <vt:lpstr>'ABR 16'!Área_de_impresión</vt:lpstr>
      <vt:lpstr>'AGO 16'!Área_de_impresión</vt:lpstr>
      <vt:lpstr>'DIC 16'!Área_de_impresión</vt:lpstr>
      <vt:lpstr>'ENE 16'!Área_de_impresión</vt:lpstr>
      <vt:lpstr>'FEB 16'!Área_de_impresión</vt:lpstr>
      <vt:lpstr>'JUL 16'!Área_de_impresión</vt:lpstr>
      <vt:lpstr>'JUN 16'!Área_de_impresión</vt:lpstr>
      <vt:lpstr>'MAR 16'!Área_de_impresión</vt:lpstr>
      <vt:lpstr>'MAY 16'!Área_de_impresión</vt:lpstr>
      <vt:lpstr>'NOV 16'!Área_de_impresión</vt:lpstr>
      <vt:lpstr>'OCT 16'!Área_de_impresión</vt:lpstr>
      <vt:lpstr>'SEP 16'!Área_de_impresión</vt:lpstr>
    </vt:vector>
  </TitlesOfParts>
  <Company>transporte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acañedo</dc:creator>
  <cp:lastModifiedBy>JORGE SEPULVEDA CHAVEZ</cp:lastModifiedBy>
  <cp:lastPrinted>2016-08-08T14:23:51Z</cp:lastPrinted>
  <dcterms:created xsi:type="dcterms:W3CDTF">2008-01-16T20:41:50Z</dcterms:created>
  <dcterms:modified xsi:type="dcterms:W3CDTF">2016-12-14T18:54:10Z</dcterms:modified>
</cp:coreProperties>
</file>